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1"/>
  </bookViews>
  <sheets>
    <sheet name="Orcamento" sheetId="1" r:id="rId1"/>
    <sheet name="Etapa" sheetId="2" r:id="rId2"/>
  </sheets>
  <externalReferences>
    <externalReference r:id="rId5"/>
  </externalReferences>
  <definedNames>
    <definedName name="_xlnm.Print_Area" localSheetId="0">'Orcamento'!$A$10:$H$296</definedName>
    <definedName name="_xlnm.Print_Titles" localSheetId="0">'Orcamento'!$2:$9</definedName>
  </definedNames>
  <calcPr fullCalcOnLoad="1" fullPrecision="0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B9" authorId="0">
      <text>
        <r>
          <rPr>
            <sz val="8"/>
            <rFont val="Tahoma"/>
            <family val="0"/>
          </rPr>
          <t>serviço incluso no item controle das área externa</t>
        </r>
      </text>
    </comment>
    <comment ref="B26" authorId="0">
      <text>
        <r>
          <rPr>
            <sz val="8"/>
            <rFont val="Tahoma"/>
            <family val="0"/>
          </rPr>
          <t xml:space="preserve">vide quadro resumo
</t>
        </r>
      </text>
    </comment>
    <comment ref="B27" authorId="0">
      <text>
        <r>
          <rPr>
            <sz val="8"/>
            <rFont val="Tahoma"/>
            <family val="0"/>
          </rPr>
          <t xml:space="preserve">vide quadro resumo
</t>
        </r>
      </text>
    </comment>
    <comment ref="B29" authorId="0">
      <text>
        <r>
          <rPr>
            <sz val="8"/>
            <rFont val="Tahoma"/>
            <family val="0"/>
          </rPr>
          <t>vide quadro resumo</t>
        </r>
      </text>
    </comment>
    <comment ref="B93" authorId="0">
      <text>
        <r>
          <rPr>
            <sz val="8"/>
            <rFont val="Tahoma"/>
            <family val="0"/>
          </rPr>
          <t xml:space="preserve">Neste custo está previsto o acerto do terreno do resto do lote.
</t>
        </r>
      </text>
    </comment>
    <comment ref="B105" authorId="0">
      <text>
        <r>
          <rPr>
            <sz val="8"/>
            <rFont val="Tahoma"/>
            <family val="0"/>
          </rPr>
          <t xml:space="preserve">Neste custo está previsto o acerto do terreno do resto do lote.
</t>
        </r>
      </text>
    </comment>
    <comment ref="B226" authorId="0">
      <text>
        <r>
          <rPr>
            <sz val="8"/>
            <rFont val="Tahoma"/>
            <family val="0"/>
          </rPr>
          <t xml:space="preserve">substitui também a regularização para assentamento do piso cerâmico
</t>
        </r>
      </text>
    </comment>
    <comment ref="B353" authorId="0">
      <text>
        <r>
          <rPr>
            <sz val="8"/>
            <rFont val="Tahoma"/>
            <family val="0"/>
          </rPr>
          <t>Além do custo de R$390,00 para o pré-equipamento, temos mais R$100,00 para abertua e 
fechamento de rasgos na alvenaria.</t>
        </r>
      </text>
    </comment>
  </commentList>
</comments>
</file>

<file path=xl/sharedStrings.xml><?xml version="1.0" encoding="utf-8"?>
<sst xmlns="http://schemas.openxmlformats.org/spreadsheetml/2006/main" count="734" uniqueCount="473">
  <si>
    <t xml:space="preserve">K = </t>
  </si>
  <si>
    <t>OBRA: CONDOMINÍO RESIDENCIAL -TAMBORÉ 7 VILLAGIO</t>
  </si>
  <si>
    <t>LOCAL: SANTANA DE PARNAÍBA - SP</t>
  </si>
  <si>
    <t xml:space="preserve">PLANILHA ORÇAMENTÁRIA </t>
  </si>
  <si>
    <t>ITEM</t>
  </si>
  <si>
    <t>SERVIÇOS</t>
  </si>
  <si>
    <t>UNID.</t>
  </si>
  <si>
    <t>QUANTIDADES</t>
  </si>
  <si>
    <t>P. SERVIÇO</t>
  </si>
  <si>
    <t>P.T</t>
  </si>
  <si>
    <t>SUB TOTAL</t>
  </si>
  <si>
    <t>TOTAL ETAPAS</t>
  </si>
  <si>
    <t>Serviços Técnicos</t>
  </si>
  <si>
    <t>Preço Unitário</t>
  </si>
  <si>
    <t>110.01</t>
  </si>
  <si>
    <t>Serviços Topográficos</t>
  </si>
  <si>
    <t>vb</t>
  </si>
  <si>
    <t>Mão de Obra</t>
  </si>
  <si>
    <t>Mat./Equip.</t>
  </si>
  <si>
    <t>Serv.Empreit.</t>
  </si>
  <si>
    <t>110.02</t>
  </si>
  <si>
    <t>Controle Tecnológico Geral</t>
  </si>
  <si>
    <t>110.03</t>
  </si>
  <si>
    <t>Gerenciamento Rodobens</t>
  </si>
  <si>
    <t>mês</t>
  </si>
  <si>
    <t>110.04</t>
  </si>
  <si>
    <t>Projetos</t>
  </si>
  <si>
    <t>110.04.01</t>
  </si>
  <si>
    <t>Projeto de Arquitetura</t>
  </si>
  <si>
    <t>110.04.02</t>
  </si>
  <si>
    <t>Projeto de Estrutura Alvenaria e Concreto</t>
  </si>
  <si>
    <t>110.04.03</t>
  </si>
  <si>
    <t>Projeto de Estrutura Metálica</t>
  </si>
  <si>
    <t>110.04.04</t>
  </si>
  <si>
    <t>Projeto de Instalações Elétricas e Hidráulicas</t>
  </si>
  <si>
    <t>110.04.05</t>
  </si>
  <si>
    <t>Projeto de Fundações</t>
  </si>
  <si>
    <t>110.04.06</t>
  </si>
  <si>
    <t>Construtivo</t>
  </si>
  <si>
    <t>Serviços Preliminares</t>
  </si>
  <si>
    <t>120.01</t>
  </si>
  <si>
    <t>Cópias Heliográficas</t>
  </si>
  <si>
    <t>120.02</t>
  </si>
  <si>
    <t>Ligações de Água e Esgoto</t>
  </si>
  <si>
    <t>120.03</t>
  </si>
  <si>
    <t xml:space="preserve">Alvará de Construção </t>
  </si>
  <si>
    <t>120.04</t>
  </si>
  <si>
    <t xml:space="preserve">Registro de Incorporação </t>
  </si>
  <si>
    <t>120.05</t>
  </si>
  <si>
    <t>Placas de Obra</t>
  </si>
  <si>
    <t>120.06</t>
  </si>
  <si>
    <t xml:space="preserve">Seguro da Obra </t>
  </si>
  <si>
    <t>Instalações Provisórias e Equipamentos</t>
  </si>
  <si>
    <t>130.01</t>
  </si>
  <si>
    <t>Depósitos, Oficinas e Centrais</t>
  </si>
  <si>
    <t>130.01.01</t>
  </si>
  <si>
    <t>Escritórios, Depósitos e Vestiários (50% do custo - saldo outra obra)</t>
  </si>
  <si>
    <t>130.01.02</t>
  </si>
  <si>
    <t>Mobiliário</t>
  </si>
  <si>
    <t>130.01.03</t>
  </si>
  <si>
    <t>Computador</t>
  </si>
  <si>
    <t>un</t>
  </si>
  <si>
    <t>130.01.04</t>
  </si>
  <si>
    <t>Fax</t>
  </si>
  <si>
    <t>130.01.05</t>
  </si>
  <si>
    <t>Linha Telefônica</t>
  </si>
  <si>
    <t>130.01.06</t>
  </si>
  <si>
    <t>Rádio</t>
  </si>
  <si>
    <t>130.01.07</t>
  </si>
  <si>
    <t>Carro de Apoio</t>
  </si>
  <si>
    <t>130.01.08</t>
  </si>
  <si>
    <t>Gerador</t>
  </si>
  <si>
    <t>130.01.09</t>
  </si>
  <si>
    <t>Sinalização</t>
  </si>
  <si>
    <t>130.01.10</t>
  </si>
  <si>
    <t>Cerca</t>
  </si>
  <si>
    <t>130.02</t>
  </si>
  <si>
    <t>Redes Provisórias</t>
  </si>
  <si>
    <t>130.03</t>
  </si>
  <si>
    <t>Proteção a Incêndio</t>
  </si>
  <si>
    <t>130.04</t>
  </si>
  <si>
    <t>Equipamentos e Ferramentas</t>
  </si>
  <si>
    <t>130.05</t>
  </si>
  <si>
    <t>Equipamentos de Segurança</t>
  </si>
  <si>
    <t>130.06</t>
  </si>
  <si>
    <t>Manuteção de Equipamentos</t>
  </si>
  <si>
    <t>Administração e Despesas Gerais</t>
  </si>
  <si>
    <t>140.01</t>
  </si>
  <si>
    <t>Pessoal Administrativo</t>
  </si>
  <si>
    <t>140.01.01</t>
  </si>
  <si>
    <t>Engenheiro 1</t>
  </si>
  <si>
    <t>140.01.02</t>
  </si>
  <si>
    <t>Engenheiro 2</t>
  </si>
  <si>
    <t>140.01.03</t>
  </si>
  <si>
    <t>Estagiário</t>
  </si>
  <si>
    <t>140.01.04</t>
  </si>
  <si>
    <t>Mestre Geral</t>
  </si>
  <si>
    <t>140.01.05</t>
  </si>
  <si>
    <t>Encarregado</t>
  </si>
  <si>
    <t>140.01.06</t>
  </si>
  <si>
    <t>Técnico de Segurança</t>
  </si>
  <si>
    <t>140.01.07</t>
  </si>
  <si>
    <t>Vigilância Cães</t>
  </si>
  <si>
    <t>140.01.08</t>
  </si>
  <si>
    <t>Assistente Administrativo</t>
  </si>
  <si>
    <t>140.01.09</t>
  </si>
  <si>
    <t>Ajudante</t>
  </si>
  <si>
    <t>140.01.10</t>
  </si>
  <si>
    <t>Portaria/Vigilância</t>
  </si>
  <si>
    <t>140.01.11</t>
  </si>
  <si>
    <t>Arquiteta</t>
  </si>
  <si>
    <t>140.02</t>
  </si>
  <si>
    <t>Despesas Administrativas</t>
  </si>
  <si>
    <t>140.02.01</t>
  </si>
  <si>
    <t>Consumo de Água</t>
  </si>
  <si>
    <t>140.02.02</t>
  </si>
  <si>
    <t>Consumo de Força</t>
  </si>
  <si>
    <t>140.02.03</t>
  </si>
  <si>
    <t>Consumo de Telefone</t>
  </si>
  <si>
    <t>140.02.04</t>
  </si>
  <si>
    <t>Consumo Material de Escritório</t>
  </si>
  <si>
    <t>140.02.05</t>
  </si>
  <si>
    <t>Consumo de Medicamentos</t>
  </si>
  <si>
    <t>140.02.06</t>
  </si>
  <si>
    <t>Caixa de Obra</t>
  </si>
  <si>
    <t>140.02.07</t>
  </si>
  <si>
    <t>Material de Limpeza</t>
  </si>
  <si>
    <t>Terraplanagem</t>
  </si>
  <si>
    <t>Terraplanagem (já contratado)</t>
  </si>
  <si>
    <t>Fundações</t>
  </si>
  <si>
    <t>160.01</t>
  </si>
  <si>
    <t>Sapata Corrida, Sapatas Isoladas da Casa :</t>
  </si>
  <si>
    <t>160.01.01</t>
  </si>
  <si>
    <t>Gabarito - Casa</t>
  </si>
  <si>
    <t>160.01.02</t>
  </si>
  <si>
    <t xml:space="preserve">Escavação Manual </t>
  </si>
  <si>
    <t>m3</t>
  </si>
  <si>
    <t>160.01.03</t>
  </si>
  <si>
    <t>Apiloamento do Fundo de Vala</t>
  </si>
  <si>
    <t>m2</t>
  </si>
  <si>
    <t>Forma</t>
  </si>
  <si>
    <t>160.01.05</t>
  </si>
  <si>
    <t>Concreto Magro Fck 9 Mpa esp.=5 cm (lastro)</t>
  </si>
  <si>
    <t>160.01.06</t>
  </si>
  <si>
    <t>Aço CA-50 (80Kg/m3)</t>
  </si>
  <si>
    <t>kg</t>
  </si>
  <si>
    <t>160.01.07</t>
  </si>
  <si>
    <t>Concreto Usinado Fck 20 Mpa Dosado, bombeado e lançado</t>
  </si>
  <si>
    <t>160.01.08</t>
  </si>
  <si>
    <t>Reaterro Compactado</t>
  </si>
  <si>
    <t>160.01.09</t>
  </si>
  <si>
    <t>Bota-fora do Material Excedente</t>
  </si>
  <si>
    <t>160.02</t>
  </si>
  <si>
    <t>Sapatas Isoladas da Garagem :</t>
  </si>
  <si>
    <t>160.02.01</t>
  </si>
  <si>
    <t xml:space="preserve">Gabarito - Garagem </t>
  </si>
  <si>
    <t>160.02.02</t>
  </si>
  <si>
    <t>160.02.03</t>
  </si>
  <si>
    <t>160.02.05</t>
  </si>
  <si>
    <t>160.02.06</t>
  </si>
  <si>
    <t>160.02.07</t>
  </si>
  <si>
    <t>Aço CA-60 (08Kg/m3)</t>
  </si>
  <si>
    <t>160.02.08</t>
  </si>
  <si>
    <t>160.02.09</t>
  </si>
  <si>
    <t>160.02.10</t>
  </si>
  <si>
    <t>160.03</t>
  </si>
  <si>
    <t>Sapatas Isoladas da Varanda :</t>
  </si>
  <si>
    <t>160.03.01</t>
  </si>
  <si>
    <t>160.03.02</t>
  </si>
  <si>
    <t>160.03.04</t>
  </si>
  <si>
    <t>160.03.05</t>
  </si>
  <si>
    <t>160.03.06</t>
  </si>
  <si>
    <t>160.04</t>
  </si>
  <si>
    <t>Contrapiso Interno Nivelado (Nível Zero)</t>
  </si>
  <si>
    <t>160.04.01</t>
  </si>
  <si>
    <t>Apiloamento e Acerto do Terreno</t>
  </si>
  <si>
    <t>160.04.02</t>
  </si>
  <si>
    <t>Lona Plástica Preta</t>
  </si>
  <si>
    <t>160.04.03</t>
  </si>
  <si>
    <t>Tela Telcon Q-75</t>
  </si>
  <si>
    <t>160.04.04</t>
  </si>
  <si>
    <t>Concreto Usinado Fck=15 Mpa com Acabamento "Nível 0" e=7 cm</t>
  </si>
  <si>
    <t>Estrutura</t>
  </si>
  <si>
    <t>170.01</t>
  </si>
  <si>
    <t>Abrigo para Veículos :</t>
  </si>
  <si>
    <t>170.01.01</t>
  </si>
  <si>
    <t xml:space="preserve">Forma para Concreto Vigas </t>
  </si>
  <si>
    <t>170.01.02</t>
  </si>
  <si>
    <t>Forma Metálica para Pilares</t>
  </si>
  <si>
    <t>170.01.03</t>
  </si>
  <si>
    <t>170.01.04</t>
  </si>
  <si>
    <t>170.01.05</t>
  </si>
  <si>
    <t>170.02</t>
  </si>
  <si>
    <t>Varanda :</t>
  </si>
  <si>
    <t>170.02.02</t>
  </si>
  <si>
    <t>170.02.03</t>
  </si>
  <si>
    <t>170.02.04</t>
  </si>
  <si>
    <t>170.02.06</t>
  </si>
  <si>
    <t>170.03</t>
  </si>
  <si>
    <t>Lajes da Casa :</t>
  </si>
  <si>
    <t>170.03.01</t>
  </si>
  <si>
    <t xml:space="preserve">Forma para Concreto Lajes </t>
  </si>
  <si>
    <t>Forma Viga da laje superior (Viga invertida)</t>
  </si>
  <si>
    <t>170.03.03</t>
  </si>
  <si>
    <t>170.03.04</t>
  </si>
  <si>
    <t>170.03.06</t>
  </si>
  <si>
    <t>170.03.07</t>
  </si>
  <si>
    <t>Acabamento do Concreto "Nivel Zero"</t>
  </si>
  <si>
    <t>170.04</t>
  </si>
  <si>
    <t>Escada</t>
  </si>
  <si>
    <t>170.04.01</t>
  </si>
  <si>
    <t>Forma Metálica para Escada</t>
  </si>
  <si>
    <t>170.04.02</t>
  </si>
  <si>
    <t>170.04.03</t>
  </si>
  <si>
    <t>170.04.04</t>
  </si>
  <si>
    <t>Paredes e Painéis</t>
  </si>
  <si>
    <t>180.01</t>
  </si>
  <si>
    <t>Alvenaria Estrutural</t>
  </si>
  <si>
    <t>180.01.01</t>
  </si>
  <si>
    <t>Bloco Cerâmico Est. e=12 cm incl. Armadura e Grout - M.O.</t>
  </si>
  <si>
    <t>180.01.02</t>
  </si>
  <si>
    <t>Bloco Cerâmico Est. e=12 cm incl. Armadura e Grout - Mat.</t>
  </si>
  <si>
    <t>180.01.05</t>
  </si>
  <si>
    <t>Enchimento Hidráulico em Bloco Cerâmico Ved. e=14,0 cm</t>
  </si>
  <si>
    <t>180.04</t>
  </si>
  <si>
    <t>Muro em blocos (h=1,80m e=12cm) entre casas :</t>
  </si>
  <si>
    <t>180.04.09</t>
  </si>
  <si>
    <t>Bloco Cerâmico Est. e=12 cm incl. Armadura e Grout - M.O e Mat.</t>
  </si>
  <si>
    <t>180.04.10</t>
  </si>
  <si>
    <t>Chapisco</t>
  </si>
  <si>
    <t>180.04.11</t>
  </si>
  <si>
    <t>Revestimento Massa Única (ensacada)</t>
  </si>
  <si>
    <t>180.05</t>
  </si>
  <si>
    <t>Divisórias em Gesso Acartonado, requadrações e reforços :</t>
  </si>
  <si>
    <t>Divisória largura 10 cm (para áreasmolhadas)</t>
  </si>
  <si>
    <t>Divisória largura 12 cm (para áreas molhadas)</t>
  </si>
  <si>
    <t>Divisória largura 10 cm (para áreas secas)</t>
  </si>
  <si>
    <t>Divisória largura 5 cm (para áreas secas)</t>
  </si>
  <si>
    <t>180.05.05</t>
  </si>
  <si>
    <t>Reforços para louças e bancadas</t>
  </si>
  <si>
    <t>Esquadrias Metálicas</t>
  </si>
  <si>
    <t>190.01</t>
  </si>
  <si>
    <t>Fornecimento e instalação dos caixilhos de alumínio :</t>
  </si>
  <si>
    <t>Porta balcão com 2 folhas de correr - 2,00x2,20 m</t>
  </si>
  <si>
    <t>Caixilho tipo maximar com 2 módulos - 1,40x1,80 m</t>
  </si>
  <si>
    <t>Caixilho tipo maximar com 1 módulo - 0,75x0,80 m</t>
  </si>
  <si>
    <t>Caixilho tipo maximar com 1 módulo - 1,20x1,00 m</t>
  </si>
  <si>
    <t>Porta balcão com 2 folhas de correr - 1,40x2,20 m</t>
  </si>
  <si>
    <t>Porta balcão com duas folhas externas de abrir tipo veneziana e duas folhas internas de correr - 1,80x2,10 m</t>
  </si>
  <si>
    <t>Caixilho 4 folhas de abrir dormitórios - 1,80x1,40 m</t>
  </si>
  <si>
    <t>Caixilho 4 folhas de abrir dormitórios - 1,40x1,20 m</t>
  </si>
  <si>
    <t>190.02</t>
  </si>
  <si>
    <t>Esquadrias de Ferro</t>
  </si>
  <si>
    <t>190.02.01</t>
  </si>
  <si>
    <t>Porta (F1) 0,90x2,10m</t>
  </si>
  <si>
    <t>190.02.02</t>
  </si>
  <si>
    <t>Duto em Chapa de Aço galvaniza 3¨para Chaminé</t>
  </si>
  <si>
    <t>m</t>
  </si>
  <si>
    <t>190.02.03</t>
  </si>
  <si>
    <t>Gradil Metálico p/ AL07</t>
  </si>
  <si>
    <t>Corrimão</t>
  </si>
  <si>
    <t>Esquadrias de Madeira</t>
  </si>
  <si>
    <t>200.01</t>
  </si>
  <si>
    <t>Forne/to e Inst. dos kits completos, incluindo instalação das fechaduras e dobradiças :</t>
  </si>
  <si>
    <t>200.01.01</t>
  </si>
  <si>
    <t>M01 - porta lisa 0,82 x 2,10 m com batente de 15 cm</t>
  </si>
  <si>
    <t>200.01.02</t>
  </si>
  <si>
    <t>M01a - porta trabalhada tipo bico diamante 0,82 x 2,10 m com batente de 14,5 cm</t>
  </si>
  <si>
    <t>200.01.03</t>
  </si>
  <si>
    <t>M02 - porta lisa 0,72 x 2,10 m com batente de 10 cm</t>
  </si>
  <si>
    <t>200.01.04</t>
  </si>
  <si>
    <t>M03 - porta lisa 0,62 x 2,10 m com batente de 10 cm</t>
  </si>
  <si>
    <t>200.02</t>
  </si>
  <si>
    <t>Fornecimento de Ferragens para Esquadrias de Madeira</t>
  </si>
  <si>
    <t>200.02.01</t>
  </si>
  <si>
    <t>200.02.02</t>
  </si>
  <si>
    <t>M01a - porta trabalhada tipo bico diamante 0,82 x 2,10 mcom batente de 14,5 cm</t>
  </si>
  <si>
    <t>200.02.03</t>
  </si>
  <si>
    <t>200.02.04</t>
  </si>
  <si>
    <t>Vidros</t>
  </si>
  <si>
    <t>Vidro Cristal Canelado 4 mm</t>
  </si>
  <si>
    <t>210.02</t>
  </si>
  <si>
    <t>Vidro Cristal Incolor 5 mm</t>
  </si>
  <si>
    <t>Cobertura</t>
  </si>
  <si>
    <t>220.01</t>
  </si>
  <si>
    <t>Estrutura Metálica para Cobertura - inclusive M.O. de instal./cob.</t>
  </si>
  <si>
    <t>Moldura dos beirais</t>
  </si>
  <si>
    <t>220.03</t>
  </si>
  <si>
    <t>Telha Cerâmica Tipo Portuguesa</t>
  </si>
  <si>
    <t>220.04</t>
  </si>
  <si>
    <t>Cumeeira para Telha Portuguesa</t>
  </si>
  <si>
    <t>Calhas metálicas</t>
  </si>
  <si>
    <t>Impermeabilização</t>
  </si>
  <si>
    <t>230.01</t>
  </si>
  <si>
    <t>Preparação de Superfícies Casas</t>
  </si>
  <si>
    <t>230.01.01</t>
  </si>
  <si>
    <t>Regularização de Superfície com Argamassa de Cimento e Areia</t>
  </si>
  <si>
    <t>230.01.02</t>
  </si>
  <si>
    <t>Proteção Mecânica</t>
  </si>
  <si>
    <t>Preparação de Superfícies Varanda</t>
  </si>
  <si>
    <t>230.01.03</t>
  </si>
  <si>
    <t>Preparação de Superfícies Abrigo para Veículos</t>
  </si>
  <si>
    <t>230.01.04</t>
  </si>
  <si>
    <t>Em Alvenaria de Fundação (1 faixa subindo com altura de 60 cm em todas as alvenarias do pavimento térreo nas duas faces)</t>
  </si>
  <si>
    <t>230.02.05</t>
  </si>
  <si>
    <t xml:space="preserve">Faixas de alvenaria </t>
  </si>
  <si>
    <t>Em Banheiros diretamente sobre Lajes, Incl. Ralo do Box</t>
  </si>
  <si>
    <t>230.02.06</t>
  </si>
  <si>
    <t>Banhos</t>
  </si>
  <si>
    <t>Revestimento</t>
  </si>
  <si>
    <t>240.01</t>
  </si>
  <si>
    <t>Revestimento Interno</t>
  </si>
  <si>
    <t xml:space="preserve">Revestimento de Paredes e Tetos </t>
  </si>
  <si>
    <t>240.01.01</t>
  </si>
  <si>
    <t>240.01.02</t>
  </si>
  <si>
    <t>Massa Única e=2 cm</t>
  </si>
  <si>
    <t>240.01.04</t>
  </si>
  <si>
    <t>Azulejo - Mat.</t>
  </si>
  <si>
    <t>240.01.05</t>
  </si>
  <si>
    <t>Azulejo - M.O.</t>
  </si>
  <si>
    <t>Forros de gesso</t>
  </si>
  <si>
    <t>240.01.11</t>
  </si>
  <si>
    <t>Tabica de dilatação em forro de gesso Cozinha(em todo o perímetro)</t>
  </si>
  <si>
    <t>240.02</t>
  </si>
  <si>
    <t>Revestimento Externo</t>
  </si>
  <si>
    <t>Revestimento de Paredes da Casa</t>
  </si>
  <si>
    <t>240.02.01</t>
  </si>
  <si>
    <t>240.02.02</t>
  </si>
  <si>
    <t>Massa Única e=2,5 cm</t>
  </si>
  <si>
    <t>Revestimento Abrigo de Carros e Varanda :</t>
  </si>
  <si>
    <t>(Pilares e Vigas)</t>
  </si>
  <si>
    <t>240.02.04</t>
  </si>
  <si>
    <t>240.02.05</t>
  </si>
  <si>
    <t>Massa única e=2,5 cm</t>
  </si>
  <si>
    <t>Molduras para Fachada</t>
  </si>
  <si>
    <t>240.02.13</t>
  </si>
  <si>
    <t>Pintura</t>
  </si>
  <si>
    <t>250.01</t>
  </si>
  <si>
    <t>Pintura Interna</t>
  </si>
  <si>
    <t>250.01.01</t>
  </si>
  <si>
    <t>Massa Corrida PVA (retoque sobre revestimento em gesso)</t>
  </si>
  <si>
    <t>250.01.02</t>
  </si>
  <si>
    <t>Pintura Latex PVA - 2 demãos</t>
  </si>
  <si>
    <t>250.01.04</t>
  </si>
  <si>
    <t>Pintura Latex Acrílico - 2 demãos</t>
  </si>
  <si>
    <t>250.01.05</t>
  </si>
  <si>
    <t>Esmalte sobre Esquadrias de Ferro</t>
  </si>
  <si>
    <t>250.01.06</t>
  </si>
  <si>
    <t>Esmalte sobre Esquadrias de Madeira</t>
  </si>
  <si>
    <t>250.02</t>
  </si>
  <si>
    <t>Pintura Externa - Textura Acrílica</t>
  </si>
  <si>
    <t>250.02.01</t>
  </si>
  <si>
    <t>Casa</t>
  </si>
  <si>
    <t>250.02.02</t>
  </si>
  <si>
    <t>Varanda</t>
  </si>
  <si>
    <t>250.02.03</t>
  </si>
  <si>
    <t>Abrigo de Veículos</t>
  </si>
  <si>
    <t>Pisos</t>
  </si>
  <si>
    <t>260.01</t>
  </si>
  <si>
    <t>Revestimento de Pisos Internos</t>
  </si>
  <si>
    <t>260.01.01</t>
  </si>
  <si>
    <t>Piso Cerâmico</t>
  </si>
  <si>
    <t>260.01.02</t>
  </si>
  <si>
    <t>Rodapé Cerâmico</t>
  </si>
  <si>
    <t>260.01.06</t>
  </si>
  <si>
    <t>Soleira de Granito</t>
  </si>
  <si>
    <t>260.02</t>
  </si>
  <si>
    <t>Revestimento de Pisos Externos (Laterais Casas)</t>
  </si>
  <si>
    <t>260.02.01</t>
  </si>
  <si>
    <t>Blocos intertravados Concregrama</t>
  </si>
  <si>
    <t>260.03</t>
  </si>
  <si>
    <t>Revestimento de Pisos Externos (Abrigo de Autos e Acesso de Veículos)</t>
  </si>
  <si>
    <t>260.03.01</t>
  </si>
  <si>
    <t>Acerto do Terreno</t>
  </si>
  <si>
    <t>260.03.06</t>
  </si>
  <si>
    <t>260.03.07</t>
  </si>
  <si>
    <t>Lastro de Concreto fck=15,0 Mpa e=7 cm</t>
  </si>
  <si>
    <t>260.03.08</t>
  </si>
  <si>
    <t>Piso de Cerâmica</t>
  </si>
  <si>
    <t>260.03.09</t>
  </si>
  <si>
    <t>Rodapé em cerâmica</t>
  </si>
  <si>
    <t>Instalações Hidráulicas</t>
  </si>
  <si>
    <t>270.01</t>
  </si>
  <si>
    <t>Instalações Hidráulicas - Material PVC e PEX</t>
  </si>
  <si>
    <t>270.02</t>
  </si>
  <si>
    <t>Instalações Hidráulicas - Mão de Obra</t>
  </si>
  <si>
    <t>270.16</t>
  </si>
  <si>
    <t>Louças Celite :</t>
  </si>
  <si>
    <t>270.16.01</t>
  </si>
  <si>
    <t xml:space="preserve">Tanque pequeno suspenso </t>
  </si>
  <si>
    <t>270.16.03</t>
  </si>
  <si>
    <t>Bacia sanitária caixa acoplada Stylus</t>
  </si>
  <si>
    <t>270.16.05</t>
  </si>
  <si>
    <t>Cuba oval de embutir</t>
  </si>
  <si>
    <t xml:space="preserve">Banheira </t>
  </si>
  <si>
    <t>270.17</t>
  </si>
  <si>
    <t>Metais e Diversos :</t>
  </si>
  <si>
    <t>270.17.01</t>
  </si>
  <si>
    <t>Sifão cromado para tanque Clodal, Esteves ou Celfix</t>
  </si>
  <si>
    <t>270.17.02</t>
  </si>
  <si>
    <t>Válvula cromada para tanque Clodal, Esteves ou Celfix</t>
  </si>
  <si>
    <t>270.17.03</t>
  </si>
  <si>
    <t xml:space="preserve">Torneira cromada para tanque pescoço longo </t>
  </si>
  <si>
    <t>270.17.04</t>
  </si>
  <si>
    <t>Fixações para tanque suspenso</t>
  </si>
  <si>
    <t>cj</t>
  </si>
  <si>
    <t>270.17.05</t>
  </si>
  <si>
    <t>Torneira cromada para lavatório</t>
  </si>
  <si>
    <t>270.17.06</t>
  </si>
  <si>
    <t>Sifão cromado para lavatório Clodal, Esteves ou Celfix</t>
  </si>
  <si>
    <t>270.17.07</t>
  </si>
  <si>
    <t>Válvula cromada para lavatório Clodal, Esteves ou Celfix</t>
  </si>
  <si>
    <t>270.17.08</t>
  </si>
  <si>
    <t xml:space="preserve">Misturador cromado para lavatório </t>
  </si>
  <si>
    <t>270.17.09</t>
  </si>
  <si>
    <t>Engate flexível cromado 1/2" x 40 cm Clodal, Esteves ou Celfix</t>
  </si>
  <si>
    <t>270.17.10</t>
  </si>
  <si>
    <t>Cuba em aço inox n. 1 - 46,5 x 31 x 15 cm</t>
  </si>
  <si>
    <t>270.17.11</t>
  </si>
  <si>
    <t>Sifão cromado para pia Clodal, Esteves ou Celfix</t>
  </si>
  <si>
    <t>270.17.12</t>
  </si>
  <si>
    <t>Válvula cromada tipo americana Clodal, Esteves ou Celfix</t>
  </si>
  <si>
    <t>270.17.13</t>
  </si>
  <si>
    <t>Misturador cromado para pia de cozinha</t>
  </si>
  <si>
    <t>270.17.14</t>
  </si>
  <si>
    <t>Misturador cromado para Chuveiro</t>
  </si>
  <si>
    <t>270.17.15</t>
  </si>
  <si>
    <t>Parafuso cromado sextavado com bucha para fixação de bacia</t>
  </si>
  <si>
    <t>jg</t>
  </si>
  <si>
    <t>270.17.16</t>
  </si>
  <si>
    <t>Ducha Higiênica</t>
  </si>
  <si>
    <t>270.17.17</t>
  </si>
  <si>
    <t>Acabamento cromado para registro de gaveta Docol 3/4"</t>
  </si>
  <si>
    <t>270.18</t>
  </si>
  <si>
    <t xml:space="preserve">Fornecimento, chumbamento das bancadas e furações : </t>
  </si>
  <si>
    <t>270.18.01</t>
  </si>
  <si>
    <t>Bancada - Cozinhas - com 1 cuba em aço inox n.1</t>
  </si>
  <si>
    <t>270.18.02</t>
  </si>
  <si>
    <t>Bancada - Lavabo - com 1 cuba redonda de sobrepor</t>
  </si>
  <si>
    <t>270.18.03</t>
  </si>
  <si>
    <t>Bancada - Banho Suíte - com 2 cubas ovais de embutir</t>
  </si>
  <si>
    <t>270.18.04</t>
  </si>
  <si>
    <t>Bancada B3 - Banhos - com 1 cuba oval de embutir</t>
  </si>
  <si>
    <t>Instalações Elétricas</t>
  </si>
  <si>
    <t>280.01</t>
  </si>
  <si>
    <t>Instalações Elétricas - M.O</t>
  </si>
  <si>
    <t>280.02</t>
  </si>
  <si>
    <t>Instalações Elétricas - Material</t>
  </si>
  <si>
    <t>Serviços Complementares</t>
  </si>
  <si>
    <t>330.01</t>
  </si>
  <si>
    <t>Abrigos para Medidores</t>
  </si>
  <si>
    <t>330.03</t>
  </si>
  <si>
    <t>Infra-estrutura para Sistema de Aspiração Central</t>
  </si>
  <si>
    <t>330.04</t>
  </si>
  <si>
    <t>Comunicação Visual</t>
  </si>
  <si>
    <t>Gramado</t>
  </si>
  <si>
    <t>330.05</t>
  </si>
  <si>
    <t>Limpeza Final</t>
  </si>
  <si>
    <t>330.06</t>
  </si>
  <si>
    <t>Habite-se</t>
  </si>
  <si>
    <t>TOTAL GERAL</t>
  </si>
  <si>
    <t>VALOR P/ M2</t>
  </si>
  <si>
    <t>PLANILHA ORÇAMENTÁRIA POR ETAPA</t>
  </si>
  <si>
    <t>Item</t>
  </si>
  <si>
    <t>Descrição</t>
  </si>
  <si>
    <t>Total</t>
  </si>
  <si>
    <t>Incidência</t>
  </si>
  <si>
    <t>01</t>
  </si>
  <si>
    <t>TOTAL DA OBRA</t>
  </si>
  <si>
    <t>Área (M2)</t>
  </si>
  <si>
    <t>Preço p/ M2 (R$)</t>
  </si>
  <si>
    <t>exemplo didatico</t>
  </si>
  <si>
    <r>
      <t>CLIENTE:163-</t>
    </r>
    <r>
      <rPr>
        <b/>
        <sz val="12"/>
        <rFont val="Arial"/>
        <family val="2"/>
      </rPr>
      <t>exemplo didatico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</si>
</sst>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%"/>
  </numFmts>
  <fonts count="18">
    <font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0" fontId="3" fillId="0" borderId="2" xfId="0" applyNumberFormat="1" applyFont="1" applyBorder="1" applyAlignment="1">
      <alignment horizontal="center"/>
    </xf>
    <xf numFmtId="40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4" xfId="18" applyFont="1" applyBorder="1" applyAlignment="1">
      <alignment/>
    </xf>
    <xf numFmtId="43" fontId="2" fillId="0" borderId="5" xfId="18" applyFont="1" applyBorder="1" applyAlignment="1">
      <alignment/>
    </xf>
    <xf numFmtId="40" fontId="2" fillId="0" borderId="4" xfId="18" applyNumberFormat="1" applyFont="1" applyBorder="1" applyAlignment="1">
      <alignment/>
    </xf>
    <xf numFmtId="40" fontId="2" fillId="0" borderId="6" xfId="18" applyNumberFormat="1" applyFont="1" applyBorder="1" applyAlignment="1">
      <alignment/>
    </xf>
    <xf numFmtId="40" fontId="2" fillId="0" borderId="7" xfId="18" applyNumberFormat="1" applyFont="1" applyBorder="1" applyAlignment="1">
      <alignment/>
    </xf>
    <xf numFmtId="40" fontId="3" fillId="0" borderId="8" xfId="18" applyNumberFormat="1" applyFont="1" applyBorder="1" applyAlignment="1">
      <alignment/>
    </xf>
    <xf numFmtId="40" fontId="3" fillId="0" borderId="9" xfId="18" applyNumberFormat="1" applyFont="1" applyBorder="1" applyAlignment="1">
      <alignment/>
    </xf>
    <xf numFmtId="0" fontId="4" fillId="0" borderId="0" xfId="0" applyFont="1" applyAlignment="1">
      <alignment/>
    </xf>
    <xf numFmtId="40" fontId="2" fillId="0" borderId="10" xfId="18" applyNumberFormat="1" applyFont="1" applyBorder="1" applyAlignment="1">
      <alignment/>
    </xf>
    <xf numFmtId="40" fontId="2" fillId="0" borderId="11" xfId="18" applyNumberFormat="1" applyFont="1" applyBorder="1" applyAlignment="1">
      <alignment/>
    </xf>
    <xf numFmtId="40" fontId="5" fillId="0" borderId="0" xfId="0" applyNumberFormat="1" applyFont="1" applyAlignment="1">
      <alignment/>
    </xf>
    <xf numFmtId="40" fontId="2" fillId="0" borderId="5" xfId="18" applyNumberFormat="1" applyFont="1" applyBorder="1" applyAlignment="1">
      <alignment/>
    </xf>
    <xf numFmtId="40" fontId="3" fillId="0" borderId="12" xfId="0" applyNumberFormat="1" applyFont="1" applyBorder="1" applyAlignment="1">
      <alignment horizontal="center"/>
    </xf>
    <xf numFmtId="40" fontId="3" fillId="0" borderId="13" xfId="0" applyNumberFormat="1" applyFont="1" applyBorder="1" applyAlignment="1">
      <alignment horizontal="center"/>
    </xf>
    <xf numFmtId="40" fontId="3" fillId="0" borderId="14" xfId="0" applyNumberFormat="1" applyFont="1" applyBorder="1" applyAlignment="1">
      <alignment horizontal="center"/>
    </xf>
    <xf numFmtId="40" fontId="2" fillId="0" borderId="15" xfId="18" applyNumberFormat="1" applyFont="1" applyBorder="1" applyAlignment="1">
      <alignment/>
    </xf>
    <xf numFmtId="43" fontId="2" fillId="0" borderId="16" xfId="18" applyFont="1" applyBorder="1" applyAlignment="1">
      <alignment/>
    </xf>
    <xf numFmtId="40" fontId="2" fillId="0" borderId="16" xfId="18" applyNumberFormat="1" applyFont="1" applyBorder="1" applyAlignment="1">
      <alignment/>
    </xf>
    <xf numFmtId="40" fontId="2" fillId="0" borderId="17" xfId="18" applyNumberFormat="1" applyFont="1" applyBorder="1" applyAlignment="1">
      <alignment/>
    </xf>
    <xf numFmtId="40" fontId="3" fillId="0" borderId="18" xfId="18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3" xfId="0" applyBorder="1" applyAlignment="1">
      <alignment horizontal="left"/>
    </xf>
    <xf numFmtId="43" fontId="0" fillId="0" borderId="24" xfId="18" applyBorder="1" applyAlignment="1">
      <alignment/>
    </xf>
    <xf numFmtId="43" fontId="0" fillId="0" borderId="25" xfId="18" applyBorder="1" applyAlignment="1">
      <alignment/>
    </xf>
    <xf numFmtId="10" fontId="0" fillId="0" borderId="26" xfId="17" applyNumberFormat="1" applyBorder="1" applyAlignment="1">
      <alignment/>
    </xf>
    <xf numFmtId="0" fontId="0" fillId="0" borderId="16" xfId="0" applyBorder="1" applyAlignment="1" quotePrefix="1">
      <alignment horizontal="left"/>
    </xf>
    <xf numFmtId="43" fontId="0" fillId="0" borderId="27" xfId="18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/>
    </xf>
    <xf numFmtId="43" fontId="0" fillId="0" borderId="28" xfId="18" applyBorder="1" applyAlignment="1">
      <alignment/>
    </xf>
    <xf numFmtId="43" fontId="0" fillId="0" borderId="6" xfId="18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8" xfId="0" applyFont="1" applyBorder="1" applyAlignment="1">
      <alignment/>
    </xf>
    <xf numFmtId="43" fontId="6" fillId="0" borderId="8" xfId="18" applyFont="1" applyBorder="1" applyAlignment="1">
      <alignment/>
    </xf>
    <xf numFmtId="10" fontId="6" fillId="0" borderId="9" xfId="18" applyNumberFormat="1" applyFont="1" applyBorder="1" applyAlignment="1">
      <alignment/>
    </xf>
    <xf numFmtId="43" fontId="6" fillId="0" borderId="0" xfId="18" applyFont="1" applyAlignment="1">
      <alignment/>
    </xf>
    <xf numFmtId="0" fontId="2" fillId="2" borderId="29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3" fillId="2" borderId="33" xfId="0" applyNumberFormat="1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right" vertical="center"/>
    </xf>
    <xf numFmtId="4" fontId="3" fillId="2" borderId="33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0" fontId="8" fillId="0" borderId="34" xfId="0" applyNumberFormat="1" applyFont="1" applyFill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3" xfId="0" applyFill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33" xfId="0" applyFill="1" applyBorder="1" applyAlignment="1">
      <alignment vertical="center" wrapText="1"/>
    </xf>
    <xf numFmtId="0" fontId="0" fillId="3" borderId="33" xfId="0" applyFill="1" applyBorder="1" applyAlignment="1">
      <alignment horizontal="center" vertical="center"/>
    </xf>
    <xf numFmtId="4" fontId="0" fillId="3" borderId="33" xfId="0" applyNumberFormat="1" applyFont="1" applyFill="1" applyBorder="1" applyAlignment="1">
      <alignment horizontal="right" vertical="center"/>
    </xf>
    <xf numFmtId="4" fontId="6" fillId="3" borderId="33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2" borderId="33" xfId="0" applyFill="1" applyBorder="1" applyAlignment="1">
      <alignment horizontal="right" vertical="center"/>
    </xf>
    <xf numFmtId="0" fontId="11" fillId="2" borderId="33" xfId="0" applyFont="1" applyFill="1" applyBorder="1" applyAlignment="1">
      <alignment vertical="center" wrapText="1"/>
    </xf>
    <xf numFmtId="0" fontId="0" fillId="2" borderId="33" xfId="0" applyFill="1" applyBorder="1" applyAlignment="1">
      <alignment horizontal="center" vertical="center"/>
    </xf>
    <xf numFmtId="4" fontId="0" fillId="2" borderId="33" xfId="0" applyNumberFormat="1" applyFont="1" applyFill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4" fontId="7" fillId="0" borderId="33" xfId="0" applyNumberFormat="1" applyFont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4" fontId="12" fillId="0" borderId="33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4" fontId="12" fillId="3" borderId="33" xfId="0" applyNumberFormat="1" applyFont="1" applyFill="1" applyBorder="1" applyAlignment="1">
      <alignment horizontal="right" vertical="center"/>
    </xf>
    <xf numFmtId="4" fontId="13" fillId="3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3" borderId="33" xfId="0" applyFont="1" applyFill="1" applyBorder="1" applyAlignment="1">
      <alignment horizontal="right" vertical="center"/>
    </xf>
    <xf numFmtId="0" fontId="0" fillId="3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right" vertical="center"/>
    </xf>
    <xf numFmtId="0" fontId="11" fillId="2" borderId="35" xfId="0" applyFont="1" applyFill="1" applyBorder="1" applyAlignment="1">
      <alignment vertical="center" wrapText="1"/>
    </xf>
    <xf numFmtId="0" fontId="0" fillId="2" borderId="35" xfId="0" applyFill="1" applyBorder="1" applyAlignment="1">
      <alignment horizontal="center" vertical="center"/>
    </xf>
    <xf numFmtId="4" fontId="0" fillId="2" borderId="35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right" vertical="center"/>
    </xf>
    <xf numFmtId="4" fontId="15" fillId="2" borderId="38" xfId="0" applyNumberFormat="1" applyFont="1" applyFill="1" applyBorder="1" applyAlignment="1">
      <alignment horizontal="right" vertical="center"/>
    </xf>
    <xf numFmtId="4" fontId="16" fillId="2" borderId="39" xfId="0" applyNumberFormat="1" applyFont="1" applyFill="1" applyBorder="1" applyAlignment="1">
      <alignment horizontal="right" vertical="center"/>
    </xf>
    <xf numFmtId="0" fontId="15" fillId="2" borderId="40" xfId="0" applyFont="1" applyFill="1" applyBorder="1" applyAlignment="1">
      <alignment horizontal="right" vertical="center"/>
    </xf>
    <xf numFmtId="0" fontId="16" fillId="2" borderId="4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4" fontId="15" fillId="2" borderId="41" xfId="0" applyNumberFormat="1" applyFont="1" applyFill="1" applyBorder="1" applyAlignment="1">
      <alignment horizontal="right" vertical="center"/>
    </xf>
    <xf numFmtId="4" fontId="15" fillId="2" borderId="39" xfId="0" applyNumberFormat="1" applyFont="1" applyFill="1" applyBorder="1" applyAlignment="1">
      <alignment horizontal="right" vertical="center"/>
    </xf>
    <xf numFmtId="43" fontId="0" fillId="4" borderId="25" xfId="18" applyFill="1" applyBorder="1" applyAlignment="1">
      <alignment/>
    </xf>
    <xf numFmtId="43" fontId="0" fillId="4" borderId="4" xfId="18" applyFill="1" applyBorder="1" applyAlignment="1">
      <alignment/>
    </xf>
    <xf numFmtId="43" fontId="0" fillId="4" borderId="6" xfId="18" applyFill="1" applyBorder="1" applyAlignment="1">
      <alignment/>
    </xf>
    <xf numFmtId="4" fontId="0" fillId="4" borderId="33" xfId="0" applyNumberFormat="1" applyFont="1" applyFill="1" applyBorder="1" applyAlignment="1">
      <alignment horizontal="right" vertical="center"/>
    </xf>
    <xf numFmtId="4" fontId="16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maquina6\Arquivos\163%20L&#218;CIO\OR&#199;AMENTO\RELAT&#211;RIO%20DE%20OBRA%20RESID&#202;NCIAS\163%20RELAT&#211;RIO%20DE%20OBRA%20-%20TIPO%20A\163-%20RELAT&#211;RIO%20DE%20OBRA-Resid&#234;ncias%20COM%20ACABA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 DE ACABAMENTOS - C AC."/>
      <sheetName val="MEMORIAL DE ACABAMENTOS -S  AC."/>
      <sheetName val="QDQ"/>
      <sheetName val="PLANILHA ORÇAMENTÁRIA"/>
      <sheetName val="INCIDÊNCIA"/>
      <sheetName val="A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showGridLines="0" showZeros="0" workbookViewId="0" topLeftCell="C111">
      <selection activeCell="H122" sqref="H122"/>
    </sheetView>
  </sheetViews>
  <sheetFormatPr defaultColWidth="9.140625" defaultRowHeight="12.75"/>
  <cols>
    <col min="1" max="1" width="10.28125" style="5" customWidth="1"/>
    <col min="2" max="2" width="51.7109375" style="2" customWidth="1"/>
    <col min="3" max="3" width="5.7109375" style="3" customWidth="1"/>
    <col min="4" max="4" width="13.8515625" style="4" customWidth="1"/>
    <col min="5" max="5" width="12.57421875" style="4" customWidth="1"/>
    <col min="6" max="6" width="9.7109375" style="4" customWidth="1"/>
    <col min="7" max="7" width="11.8515625" style="4" customWidth="1"/>
    <col min="8" max="8" width="15.57421875" style="4" customWidth="1"/>
    <col min="9" max="9" width="9.140625" style="2" customWidth="1"/>
    <col min="10" max="10" width="12.57421875" style="4" customWidth="1"/>
    <col min="11" max="11" width="9.7109375" style="4" customWidth="1"/>
    <col min="12" max="12" width="14.7109375" style="4" customWidth="1"/>
    <col min="13" max="13" width="12.421875" style="2" customWidth="1"/>
    <col min="14" max="16384" width="9.140625" style="2" customWidth="1"/>
  </cols>
  <sheetData>
    <row r="1" spans="1:11" ht="15.75">
      <c r="A1" s="58"/>
      <c r="B1" s="59"/>
      <c r="C1" s="60"/>
      <c r="D1" s="61"/>
      <c r="E1" s="62"/>
      <c r="F1" s="62"/>
      <c r="G1" s="62"/>
      <c r="H1" s="63"/>
      <c r="J1" s="21" t="s">
        <v>0</v>
      </c>
      <c r="K1" s="21">
        <v>1.14</v>
      </c>
    </row>
    <row r="2" spans="1:8" ht="15.75">
      <c r="A2" s="64" t="s">
        <v>472</v>
      </c>
      <c r="B2" s="65"/>
      <c r="C2" s="66"/>
      <c r="D2" s="67"/>
      <c r="E2" s="68"/>
      <c r="F2" s="68"/>
      <c r="G2" s="68"/>
      <c r="H2" s="69"/>
    </row>
    <row r="3" spans="1:8" ht="15.75">
      <c r="A3" s="64" t="s">
        <v>1</v>
      </c>
      <c r="B3" s="65"/>
      <c r="C3" s="66"/>
      <c r="D3" s="67"/>
      <c r="E3" s="68"/>
      <c r="F3" s="68"/>
      <c r="G3" s="68"/>
      <c r="H3" s="69"/>
    </row>
    <row r="4" spans="1:8" ht="15.75">
      <c r="A4" s="64" t="s">
        <v>2</v>
      </c>
      <c r="B4" s="65"/>
      <c r="C4" s="66"/>
      <c r="D4" s="67"/>
      <c r="E4" s="68"/>
      <c r="F4" s="68"/>
      <c r="G4" s="68"/>
      <c r="H4" s="69"/>
    </row>
    <row r="5" spans="1:8" ht="12">
      <c r="A5" s="70"/>
      <c r="B5" s="71"/>
      <c r="C5" s="72"/>
      <c r="D5" s="73"/>
      <c r="E5" s="73"/>
      <c r="F5" s="73"/>
      <c r="G5" s="73"/>
      <c r="H5" s="74"/>
    </row>
    <row r="6" spans="1:8" ht="26.25">
      <c r="A6" s="75" t="s">
        <v>3</v>
      </c>
      <c r="B6" s="76"/>
      <c r="C6" s="77"/>
      <c r="D6" s="78"/>
      <c r="E6" s="79"/>
      <c r="F6" s="79"/>
      <c r="G6" s="79"/>
      <c r="H6" s="79"/>
    </row>
    <row r="7" spans="1:8" ht="12.75" thickBot="1">
      <c r="A7" s="80" t="s">
        <v>4</v>
      </c>
      <c r="B7" s="81" t="s">
        <v>5</v>
      </c>
      <c r="C7" s="82" t="s">
        <v>6</v>
      </c>
      <c r="D7" s="83" t="s">
        <v>7</v>
      </c>
      <c r="E7" s="84" t="s">
        <v>8</v>
      </c>
      <c r="F7" s="84" t="s">
        <v>9</v>
      </c>
      <c r="G7" s="84" t="s">
        <v>10</v>
      </c>
      <c r="H7" s="84" t="s">
        <v>11</v>
      </c>
    </row>
    <row r="8" spans="1:12" s="7" customFormat="1" ht="15.75">
      <c r="A8" s="85">
        <v>110</v>
      </c>
      <c r="B8" s="86" t="s">
        <v>12</v>
      </c>
      <c r="C8" s="87"/>
      <c r="D8" s="88"/>
      <c r="E8" s="89"/>
      <c r="F8" s="88"/>
      <c r="G8" s="88"/>
      <c r="H8" s="90"/>
      <c r="J8" s="23" t="s">
        <v>13</v>
      </c>
      <c r="K8" s="6"/>
      <c r="L8" s="24"/>
    </row>
    <row r="9" spans="1:12" s="10" customFormat="1" ht="13.5" thickBot="1">
      <c r="A9" s="91" t="s">
        <v>14</v>
      </c>
      <c r="B9" s="92" t="s">
        <v>15</v>
      </c>
      <c r="C9" s="93" t="s">
        <v>16</v>
      </c>
      <c r="D9" s="94">
        <v>1</v>
      </c>
      <c r="E9" s="94"/>
      <c r="F9" s="94">
        <f>E9*D9</f>
        <v>0</v>
      </c>
      <c r="G9" s="94"/>
      <c r="H9" s="95"/>
      <c r="J9" s="25" t="s">
        <v>17</v>
      </c>
      <c r="K9" s="8" t="s">
        <v>18</v>
      </c>
      <c r="L9" s="9" t="s">
        <v>19</v>
      </c>
    </row>
    <row r="10" spans="1:12" s="10" customFormat="1" ht="15.75" customHeight="1">
      <c r="A10" s="91" t="s">
        <v>20</v>
      </c>
      <c r="B10" s="92" t="s">
        <v>21</v>
      </c>
      <c r="C10" s="93" t="s">
        <v>16</v>
      </c>
      <c r="D10" s="94">
        <v>1</v>
      </c>
      <c r="E10" s="94"/>
      <c r="F10" s="94">
        <f>E10*D10</f>
        <v>0</v>
      </c>
      <c r="G10" s="94"/>
      <c r="H10" s="95"/>
      <c r="J10" s="26"/>
      <c r="K10" s="19"/>
      <c r="L10" s="20"/>
    </row>
    <row r="11" spans="1:13" ht="12.75">
      <c r="A11" s="91" t="s">
        <v>22</v>
      </c>
      <c r="B11" s="92" t="s">
        <v>23</v>
      </c>
      <c r="C11" s="93" t="s">
        <v>24</v>
      </c>
      <c r="D11" s="94">
        <v>0</v>
      </c>
      <c r="E11" s="94"/>
      <c r="F11" s="94">
        <f>E11*D11</f>
        <v>0</v>
      </c>
      <c r="G11" s="94"/>
      <c r="H11" s="95"/>
      <c r="I11" s="31"/>
      <c r="J11" s="27"/>
      <c r="K11" s="11"/>
      <c r="L11" s="12"/>
      <c r="M11" s="31"/>
    </row>
    <row r="12" spans="1:13" ht="12.75">
      <c r="A12" s="96"/>
      <c r="B12" s="97"/>
      <c r="C12" s="98"/>
      <c r="D12" s="99"/>
      <c r="E12" s="99"/>
      <c r="F12" s="99"/>
      <c r="G12" s="99">
        <f>SUM(F9:F11)</f>
        <v>0</v>
      </c>
      <c r="H12" s="100"/>
      <c r="I12" s="31"/>
      <c r="J12" s="27"/>
      <c r="K12" s="11"/>
      <c r="L12" s="12"/>
      <c r="M12" s="31"/>
    </row>
    <row r="13" spans="1:13" ht="15">
      <c r="A13" s="101" t="s">
        <v>25</v>
      </c>
      <c r="B13" s="102" t="s">
        <v>26</v>
      </c>
      <c r="C13" s="103"/>
      <c r="D13" s="94"/>
      <c r="E13" s="94"/>
      <c r="F13" s="94"/>
      <c r="G13" s="94"/>
      <c r="H13" s="95"/>
      <c r="I13" s="31"/>
      <c r="J13" s="27"/>
      <c r="K13" s="11"/>
      <c r="L13" s="12"/>
      <c r="M13" s="31"/>
    </row>
    <row r="14" spans="1:13" ht="12.75">
      <c r="A14" s="91" t="s">
        <v>27</v>
      </c>
      <c r="B14" s="104" t="s">
        <v>28</v>
      </c>
      <c r="C14" s="93" t="s">
        <v>16</v>
      </c>
      <c r="D14" s="94">
        <v>1</v>
      </c>
      <c r="E14" s="94"/>
      <c r="F14" s="94">
        <f aca="true" t="shared" si="0" ref="F14:F19">E14*D14</f>
        <v>0</v>
      </c>
      <c r="G14" s="94"/>
      <c r="H14" s="95"/>
      <c r="I14" s="31"/>
      <c r="J14" s="27"/>
      <c r="K14" s="11"/>
      <c r="L14" s="12"/>
      <c r="M14" s="31"/>
    </row>
    <row r="15" spans="1:13" ht="12.75">
      <c r="A15" s="91" t="s">
        <v>29</v>
      </c>
      <c r="B15" s="104" t="s">
        <v>30</v>
      </c>
      <c r="C15" s="93" t="s">
        <v>16</v>
      </c>
      <c r="D15" s="94">
        <v>1</v>
      </c>
      <c r="E15" s="94"/>
      <c r="F15" s="94">
        <f t="shared" si="0"/>
        <v>0</v>
      </c>
      <c r="G15" s="94"/>
      <c r="H15" s="95"/>
      <c r="I15" s="31"/>
      <c r="J15" s="28"/>
      <c r="K15" s="13"/>
      <c r="L15" s="22"/>
      <c r="M15" s="31"/>
    </row>
    <row r="16" spans="1:13" ht="12.75">
      <c r="A16" s="91" t="s">
        <v>31</v>
      </c>
      <c r="B16" s="104" t="s">
        <v>32</v>
      </c>
      <c r="C16" s="93" t="s">
        <v>16</v>
      </c>
      <c r="D16" s="94">
        <v>1</v>
      </c>
      <c r="E16" s="94"/>
      <c r="F16" s="94">
        <f t="shared" si="0"/>
        <v>0</v>
      </c>
      <c r="G16" s="94"/>
      <c r="H16" s="95"/>
      <c r="I16" s="31"/>
      <c r="J16" s="28"/>
      <c r="K16" s="13"/>
      <c r="L16" s="22"/>
      <c r="M16" s="31"/>
    </row>
    <row r="17" spans="1:13" s="10" customFormat="1" ht="12.75">
      <c r="A17" s="91" t="s">
        <v>33</v>
      </c>
      <c r="B17" s="104" t="s">
        <v>34</v>
      </c>
      <c r="C17" s="93" t="s">
        <v>16</v>
      </c>
      <c r="D17" s="94">
        <v>1</v>
      </c>
      <c r="E17" s="94"/>
      <c r="F17" s="94">
        <f t="shared" si="0"/>
        <v>0</v>
      </c>
      <c r="G17" s="94"/>
      <c r="H17" s="95"/>
      <c r="I17" s="31"/>
      <c r="J17" s="28"/>
      <c r="K17" s="13"/>
      <c r="L17" s="22"/>
      <c r="M17" s="31"/>
    </row>
    <row r="18" spans="1:13" ht="12.75">
      <c r="A18" s="91" t="s">
        <v>35</v>
      </c>
      <c r="B18" s="104" t="s">
        <v>36</v>
      </c>
      <c r="C18" s="93" t="s">
        <v>16</v>
      </c>
      <c r="D18" s="94">
        <v>1</v>
      </c>
      <c r="E18" s="94"/>
      <c r="F18" s="94">
        <f t="shared" si="0"/>
        <v>0</v>
      </c>
      <c r="G18" s="94"/>
      <c r="H18" s="95"/>
      <c r="I18" s="31"/>
      <c r="J18" s="28"/>
      <c r="K18" s="13"/>
      <c r="L18" s="22"/>
      <c r="M18" s="31"/>
    </row>
    <row r="19" spans="1:13" ht="12.75">
      <c r="A19" s="91" t="s">
        <v>37</v>
      </c>
      <c r="B19" s="92" t="s">
        <v>38</v>
      </c>
      <c r="C19" s="93" t="s">
        <v>24</v>
      </c>
      <c r="D19" s="94">
        <v>0</v>
      </c>
      <c r="E19" s="94"/>
      <c r="F19" s="94">
        <f t="shared" si="0"/>
        <v>0</v>
      </c>
      <c r="G19" s="94"/>
      <c r="H19" s="95"/>
      <c r="I19" s="31"/>
      <c r="J19" s="28"/>
      <c r="K19" s="13"/>
      <c r="L19" s="22"/>
      <c r="M19" s="31"/>
    </row>
    <row r="20" spans="1:13" ht="12.75">
      <c r="A20" s="96"/>
      <c r="B20" s="97"/>
      <c r="C20" s="98"/>
      <c r="D20" s="99"/>
      <c r="E20" s="99"/>
      <c r="F20" s="99"/>
      <c r="G20" s="99">
        <f>SUM(F13:F19)</f>
        <v>0</v>
      </c>
      <c r="H20" s="100"/>
      <c r="I20" s="31"/>
      <c r="J20" s="28"/>
      <c r="K20" s="13"/>
      <c r="L20" s="22"/>
      <c r="M20" s="31"/>
    </row>
    <row r="21" spans="1:13" s="10" customFormat="1" ht="12.75">
      <c r="A21" s="105"/>
      <c r="B21" s="106"/>
      <c r="C21" s="107"/>
      <c r="D21" s="108"/>
      <c r="E21" s="108"/>
      <c r="F21" s="108"/>
      <c r="G21" s="108"/>
      <c r="H21" s="109">
        <f>G20+G12</f>
        <v>0</v>
      </c>
      <c r="I21" s="31"/>
      <c r="J21" s="28"/>
      <c r="K21" s="13"/>
      <c r="L21" s="22"/>
      <c r="M21" s="31"/>
    </row>
    <row r="22" spans="1:13" ht="12.75">
      <c r="A22" s="91"/>
      <c r="B22" s="104"/>
      <c r="C22" s="93"/>
      <c r="D22" s="94"/>
      <c r="E22" s="94"/>
      <c r="F22" s="94"/>
      <c r="G22" s="94"/>
      <c r="H22" s="95"/>
      <c r="I22" s="31"/>
      <c r="J22" s="28"/>
      <c r="K22" s="13"/>
      <c r="L22" s="22"/>
      <c r="M22" s="31"/>
    </row>
    <row r="23" spans="1:13" ht="15.75">
      <c r="A23" s="110">
        <v>120</v>
      </c>
      <c r="B23" s="111" t="s">
        <v>39</v>
      </c>
      <c r="C23" s="103"/>
      <c r="D23" s="94"/>
      <c r="E23" s="94"/>
      <c r="F23" s="94"/>
      <c r="G23" s="94"/>
      <c r="H23" s="95"/>
      <c r="I23" s="31"/>
      <c r="J23" s="28"/>
      <c r="K23" s="13"/>
      <c r="L23" s="22"/>
      <c r="M23" s="31"/>
    </row>
    <row r="24" spans="1:13" ht="12.75">
      <c r="A24" s="91" t="s">
        <v>40</v>
      </c>
      <c r="B24" s="104" t="s">
        <v>41</v>
      </c>
      <c r="C24" s="93" t="s">
        <v>16</v>
      </c>
      <c r="D24" s="94">
        <v>1</v>
      </c>
      <c r="E24" s="94"/>
      <c r="F24" s="94">
        <f aca="true" t="shared" si="1" ref="F24:F29">E24*D24</f>
        <v>0</v>
      </c>
      <c r="G24" s="94"/>
      <c r="H24" s="95"/>
      <c r="I24" s="31"/>
      <c r="J24" s="28"/>
      <c r="K24" s="13"/>
      <c r="L24" s="22"/>
      <c r="M24" s="31"/>
    </row>
    <row r="25" spans="1:13" ht="12.75">
      <c r="A25" s="91" t="s">
        <v>42</v>
      </c>
      <c r="B25" s="104" t="s">
        <v>43</v>
      </c>
      <c r="C25" s="93" t="s">
        <v>16</v>
      </c>
      <c r="D25" s="94">
        <v>1</v>
      </c>
      <c r="E25" s="94"/>
      <c r="F25" s="94">
        <f t="shared" si="1"/>
        <v>0</v>
      </c>
      <c r="G25" s="94"/>
      <c r="H25" s="95"/>
      <c r="I25" s="31"/>
      <c r="J25" s="28"/>
      <c r="K25" s="13"/>
      <c r="L25" s="22"/>
      <c r="M25" s="31"/>
    </row>
    <row r="26" spans="1:13" ht="12.75">
      <c r="A26" s="91" t="s">
        <v>44</v>
      </c>
      <c r="B26" s="104" t="s">
        <v>45</v>
      </c>
      <c r="C26" s="93" t="s">
        <v>16</v>
      </c>
      <c r="D26" s="94">
        <v>1</v>
      </c>
      <c r="E26" s="94"/>
      <c r="F26" s="94">
        <f t="shared" si="1"/>
        <v>0</v>
      </c>
      <c r="G26" s="94"/>
      <c r="H26" s="95"/>
      <c r="I26" s="31"/>
      <c r="J26" s="28"/>
      <c r="K26" s="13"/>
      <c r="L26" s="22"/>
      <c r="M26" s="31"/>
    </row>
    <row r="27" spans="1:13" s="10" customFormat="1" ht="12.75">
      <c r="A27" s="91" t="s">
        <v>46</v>
      </c>
      <c r="B27" s="104" t="s">
        <v>47</v>
      </c>
      <c r="C27" s="93" t="s">
        <v>16</v>
      </c>
      <c r="D27" s="94">
        <v>1</v>
      </c>
      <c r="E27" s="94"/>
      <c r="F27" s="94">
        <f t="shared" si="1"/>
        <v>0</v>
      </c>
      <c r="G27" s="94"/>
      <c r="H27" s="95"/>
      <c r="I27" s="31"/>
      <c r="J27" s="28"/>
      <c r="K27" s="13"/>
      <c r="L27" s="22"/>
      <c r="M27" s="31"/>
    </row>
    <row r="28" spans="1:13" ht="12.75">
      <c r="A28" s="91" t="s">
        <v>48</v>
      </c>
      <c r="B28" s="104" t="s">
        <v>49</v>
      </c>
      <c r="C28" s="93" t="s">
        <v>16</v>
      </c>
      <c r="D28" s="94">
        <v>1</v>
      </c>
      <c r="E28" s="94"/>
      <c r="F28" s="94">
        <f t="shared" si="1"/>
        <v>0</v>
      </c>
      <c r="G28" s="94"/>
      <c r="H28" s="95"/>
      <c r="I28" s="31"/>
      <c r="J28" s="28"/>
      <c r="K28" s="13"/>
      <c r="L28" s="22"/>
      <c r="M28" s="31"/>
    </row>
    <row r="29" spans="1:13" ht="12.75">
      <c r="A29" s="91" t="s">
        <v>50</v>
      </c>
      <c r="B29" s="92" t="s">
        <v>51</v>
      </c>
      <c r="C29" s="93" t="s">
        <v>16</v>
      </c>
      <c r="D29" s="94">
        <v>1</v>
      </c>
      <c r="E29" s="94"/>
      <c r="F29" s="94">
        <f t="shared" si="1"/>
        <v>0</v>
      </c>
      <c r="G29" s="94"/>
      <c r="H29" s="95"/>
      <c r="I29" s="31"/>
      <c r="J29" s="28"/>
      <c r="K29" s="13"/>
      <c r="L29" s="22"/>
      <c r="M29" s="31"/>
    </row>
    <row r="30" spans="1:13" ht="12.75">
      <c r="A30" s="96"/>
      <c r="B30" s="97"/>
      <c r="C30" s="98"/>
      <c r="D30" s="99"/>
      <c r="E30" s="99"/>
      <c r="F30" s="99"/>
      <c r="G30" s="99">
        <f>SUM(F22:F29)</f>
        <v>0</v>
      </c>
      <c r="H30" s="100"/>
      <c r="I30" s="31"/>
      <c r="J30" s="28"/>
      <c r="K30" s="13"/>
      <c r="L30" s="22"/>
      <c r="M30" s="31"/>
    </row>
    <row r="31" spans="1:13" ht="12.75">
      <c r="A31" s="105"/>
      <c r="B31" s="106"/>
      <c r="C31" s="107"/>
      <c r="D31" s="108"/>
      <c r="E31" s="108"/>
      <c r="F31" s="108"/>
      <c r="G31" s="108"/>
      <c r="H31" s="109">
        <f>G30</f>
        <v>0</v>
      </c>
      <c r="I31" s="31"/>
      <c r="J31" s="28"/>
      <c r="K31" s="13"/>
      <c r="L31" s="22"/>
      <c r="M31" s="31"/>
    </row>
    <row r="32" spans="1:13" ht="12.75">
      <c r="A32" s="91"/>
      <c r="B32" s="104"/>
      <c r="C32" s="93"/>
      <c r="D32" s="94"/>
      <c r="E32" s="94"/>
      <c r="F32" s="94"/>
      <c r="G32" s="94"/>
      <c r="H32" s="95"/>
      <c r="I32" s="31"/>
      <c r="J32" s="28"/>
      <c r="K32" s="13"/>
      <c r="L32" s="22"/>
      <c r="M32" s="31"/>
    </row>
    <row r="33" spans="1:13" ht="31.5">
      <c r="A33" s="110">
        <v>130</v>
      </c>
      <c r="B33" s="111" t="s">
        <v>52</v>
      </c>
      <c r="C33" s="103"/>
      <c r="D33" s="94"/>
      <c r="E33" s="94"/>
      <c r="F33" s="94"/>
      <c r="G33" s="94"/>
      <c r="H33" s="95"/>
      <c r="I33" s="31"/>
      <c r="J33" s="28"/>
      <c r="K33" s="13"/>
      <c r="L33" s="22"/>
      <c r="M33" s="31"/>
    </row>
    <row r="34" spans="1:13" ht="15.75">
      <c r="A34" s="101" t="s">
        <v>53</v>
      </c>
      <c r="B34" s="112" t="s">
        <v>54</v>
      </c>
      <c r="C34" s="103"/>
      <c r="D34" s="113"/>
      <c r="E34" s="113"/>
      <c r="F34" s="113"/>
      <c r="G34" s="113"/>
      <c r="H34" s="114"/>
      <c r="I34" s="31"/>
      <c r="J34" s="28"/>
      <c r="K34" s="13"/>
      <c r="L34" s="22"/>
      <c r="M34" s="31"/>
    </row>
    <row r="35" spans="1:13" ht="25.5">
      <c r="A35" s="91" t="s">
        <v>55</v>
      </c>
      <c r="B35" s="92" t="s">
        <v>56</v>
      </c>
      <c r="C35" s="93" t="s">
        <v>16</v>
      </c>
      <c r="D35" s="94">
        <v>1</v>
      </c>
      <c r="E35" s="94"/>
      <c r="F35" s="94">
        <f aca="true" t="shared" si="2" ref="F35:F50">E35*D35</f>
        <v>0</v>
      </c>
      <c r="G35" s="94"/>
      <c r="H35" s="95"/>
      <c r="I35" s="31"/>
      <c r="J35" s="28"/>
      <c r="K35" s="13"/>
      <c r="L35" s="22"/>
      <c r="M35" s="31"/>
    </row>
    <row r="36" spans="1:13" ht="12.75">
      <c r="A36" s="91" t="s">
        <v>57</v>
      </c>
      <c r="B36" s="104" t="s">
        <v>58</v>
      </c>
      <c r="C36" s="93" t="s">
        <v>16</v>
      </c>
      <c r="D36" s="94">
        <v>1</v>
      </c>
      <c r="E36" s="94"/>
      <c r="F36" s="94">
        <f t="shared" si="2"/>
        <v>0</v>
      </c>
      <c r="G36" s="94"/>
      <c r="H36" s="95"/>
      <c r="I36" s="31"/>
      <c r="J36" s="28"/>
      <c r="K36" s="13"/>
      <c r="L36" s="22"/>
      <c r="M36" s="31"/>
    </row>
    <row r="37" spans="1:13" ht="12.75">
      <c r="A37" s="91" t="s">
        <v>59</v>
      </c>
      <c r="B37" s="104" t="s">
        <v>60</v>
      </c>
      <c r="C37" s="93" t="s">
        <v>61</v>
      </c>
      <c r="D37" s="94">
        <v>0</v>
      </c>
      <c r="E37" s="94"/>
      <c r="F37" s="94">
        <f t="shared" si="2"/>
        <v>0</v>
      </c>
      <c r="G37" s="94"/>
      <c r="H37" s="95"/>
      <c r="I37" s="31"/>
      <c r="J37" s="28"/>
      <c r="K37" s="13"/>
      <c r="L37" s="22"/>
      <c r="M37" s="31"/>
    </row>
    <row r="38" spans="1:13" ht="12.75">
      <c r="A38" s="91" t="s">
        <v>62</v>
      </c>
      <c r="B38" s="104" t="s">
        <v>63</v>
      </c>
      <c r="C38" s="93" t="s">
        <v>61</v>
      </c>
      <c r="D38" s="94">
        <v>0</v>
      </c>
      <c r="E38" s="94"/>
      <c r="F38" s="94">
        <f t="shared" si="2"/>
        <v>0</v>
      </c>
      <c r="G38" s="94"/>
      <c r="H38" s="95"/>
      <c r="I38" s="31"/>
      <c r="J38" s="28"/>
      <c r="K38" s="13"/>
      <c r="L38" s="22"/>
      <c r="M38" s="31"/>
    </row>
    <row r="39" spans="1:13" ht="12.75">
      <c r="A39" s="91" t="s">
        <v>64</v>
      </c>
      <c r="B39" s="104" t="s">
        <v>65</v>
      </c>
      <c r="C39" s="93" t="s">
        <v>61</v>
      </c>
      <c r="D39" s="94">
        <v>0</v>
      </c>
      <c r="E39" s="94"/>
      <c r="F39" s="94">
        <f t="shared" si="2"/>
        <v>0</v>
      </c>
      <c r="G39" s="94"/>
      <c r="H39" s="95"/>
      <c r="I39" s="31"/>
      <c r="J39" s="28"/>
      <c r="K39" s="13"/>
      <c r="L39" s="22"/>
      <c r="M39" s="31"/>
    </row>
    <row r="40" spans="1:13" ht="12.75">
      <c r="A40" s="91" t="s">
        <v>66</v>
      </c>
      <c r="B40" s="104" t="s">
        <v>67</v>
      </c>
      <c r="C40" s="93" t="s">
        <v>61</v>
      </c>
      <c r="D40" s="94">
        <v>0</v>
      </c>
      <c r="E40" s="94"/>
      <c r="F40" s="94">
        <f t="shared" si="2"/>
        <v>0</v>
      </c>
      <c r="G40" s="94"/>
      <c r="H40" s="95"/>
      <c r="I40" s="31"/>
      <c r="J40" s="28"/>
      <c r="K40" s="13"/>
      <c r="L40" s="22"/>
      <c r="M40" s="31"/>
    </row>
    <row r="41" spans="1:13" s="10" customFormat="1" ht="12.75">
      <c r="A41" s="91" t="s">
        <v>68</v>
      </c>
      <c r="B41" s="92" t="s">
        <v>69</v>
      </c>
      <c r="C41" s="93" t="s">
        <v>61</v>
      </c>
      <c r="D41" s="94">
        <v>0</v>
      </c>
      <c r="E41" s="94"/>
      <c r="F41" s="94">
        <f t="shared" si="2"/>
        <v>0</v>
      </c>
      <c r="G41" s="94"/>
      <c r="H41" s="95"/>
      <c r="I41" s="31"/>
      <c r="J41" s="28"/>
      <c r="K41" s="13"/>
      <c r="L41" s="22"/>
      <c r="M41" s="31"/>
    </row>
    <row r="42" spans="1:13" ht="12.75">
      <c r="A42" s="91" t="s">
        <v>70</v>
      </c>
      <c r="B42" s="92" t="s">
        <v>71</v>
      </c>
      <c r="C42" s="93" t="s">
        <v>24</v>
      </c>
      <c r="D42" s="94">
        <v>0</v>
      </c>
      <c r="E42" s="94"/>
      <c r="F42" s="94">
        <f t="shared" si="2"/>
        <v>0</v>
      </c>
      <c r="G42" s="94"/>
      <c r="H42" s="95"/>
      <c r="I42" s="31"/>
      <c r="J42" s="28"/>
      <c r="K42" s="13"/>
      <c r="L42" s="22"/>
      <c r="M42" s="31"/>
    </row>
    <row r="43" spans="1:13" ht="12.75">
      <c r="A43" s="91" t="s">
        <v>72</v>
      </c>
      <c r="B43" s="104" t="s">
        <v>73</v>
      </c>
      <c r="C43" s="93" t="s">
        <v>16</v>
      </c>
      <c r="D43" s="94">
        <v>1</v>
      </c>
      <c r="E43" s="94"/>
      <c r="F43" s="94">
        <f t="shared" si="2"/>
        <v>0</v>
      </c>
      <c r="G43" s="94"/>
      <c r="H43" s="95"/>
      <c r="I43" s="31"/>
      <c r="J43" s="28"/>
      <c r="K43" s="13"/>
      <c r="L43" s="22"/>
      <c r="M43" s="31"/>
    </row>
    <row r="44" spans="1:13" ht="12.75">
      <c r="A44" s="91" t="s">
        <v>74</v>
      </c>
      <c r="B44" s="104" t="s">
        <v>75</v>
      </c>
      <c r="C44" s="93" t="s">
        <v>16</v>
      </c>
      <c r="D44" s="94">
        <v>1</v>
      </c>
      <c r="E44" s="94"/>
      <c r="F44" s="94">
        <f t="shared" si="2"/>
        <v>0</v>
      </c>
      <c r="G44" s="94"/>
      <c r="H44" s="95"/>
      <c r="I44" s="31"/>
      <c r="J44" s="28"/>
      <c r="K44" s="13"/>
      <c r="L44" s="22"/>
      <c r="M44" s="31"/>
    </row>
    <row r="45" spans="1:13" s="10" customFormat="1" ht="12.75">
      <c r="A45" s="96"/>
      <c r="B45" s="97"/>
      <c r="C45" s="98"/>
      <c r="D45" s="99"/>
      <c r="E45" s="99"/>
      <c r="F45" s="99"/>
      <c r="G45" s="99">
        <f>SUM(F32:F44)</f>
        <v>0</v>
      </c>
      <c r="H45" s="100"/>
      <c r="I45" s="31"/>
      <c r="J45" s="28"/>
      <c r="K45" s="13"/>
      <c r="L45" s="22"/>
      <c r="M45" s="31"/>
    </row>
    <row r="46" spans="1:13" s="10" customFormat="1" ht="12.75">
      <c r="A46" s="91" t="s">
        <v>76</v>
      </c>
      <c r="B46" s="104" t="s">
        <v>77</v>
      </c>
      <c r="C46" s="93" t="s">
        <v>16</v>
      </c>
      <c r="D46" s="94">
        <v>1</v>
      </c>
      <c r="E46" s="94"/>
      <c r="F46" s="94">
        <f t="shared" si="2"/>
        <v>0</v>
      </c>
      <c r="G46" s="94"/>
      <c r="H46" s="95"/>
      <c r="I46" s="31"/>
      <c r="J46" s="28"/>
      <c r="K46" s="13"/>
      <c r="L46" s="22"/>
      <c r="M46" s="31"/>
    </row>
    <row r="47" spans="1:13" ht="12.75">
      <c r="A47" s="91" t="s">
        <v>78</v>
      </c>
      <c r="B47" s="104" t="s">
        <v>79</v>
      </c>
      <c r="C47" s="93" t="s">
        <v>16</v>
      </c>
      <c r="D47" s="94">
        <v>1</v>
      </c>
      <c r="E47" s="94"/>
      <c r="F47" s="94">
        <f t="shared" si="2"/>
        <v>0</v>
      </c>
      <c r="G47" s="94"/>
      <c r="H47" s="95"/>
      <c r="I47" s="31"/>
      <c r="J47" s="28"/>
      <c r="K47" s="13"/>
      <c r="L47" s="22"/>
      <c r="M47" s="31"/>
    </row>
    <row r="48" spans="1:13" s="18" customFormat="1" ht="12.75">
      <c r="A48" s="91" t="s">
        <v>80</v>
      </c>
      <c r="B48" s="104" t="s">
        <v>81</v>
      </c>
      <c r="C48" s="93" t="s">
        <v>16</v>
      </c>
      <c r="D48" s="94">
        <v>1</v>
      </c>
      <c r="E48" s="94"/>
      <c r="F48" s="94">
        <f t="shared" si="2"/>
        <v>0</v>
      </c>
      <c r="G48" s="94"/>
      <c r="H48" s="95"/>
      <c r="I48" s="31"/>
      <c r="J48" s="28"/>
      <c r="K48" s="13"/>
      <c r="L48" s="22"/>
      <c r="M48" s="31"/>
    </row>
    <row r="49" spans="1:13" ht="12.75">
      <c r="A49" s="91" t="s">
        <v>82</v>
      </c>
      <c r="B49" s="104" t="s">
        <v>83</v>
      </c>
      <c r="C49" s="93" t="s">
        <v>16</v>
      </c>
      <c r="D49" s="94">
        <v>1</v>
      </c>
      <c r="E49" s="94"/>
      <c r="F49" s="94">
        <f t="shared" si="2"/>
        <v>0</v>
      </c>
      <c r="G49" s="94"/>
      <c r="H49" s="95"/>
      <c r="I49" s="31"/>
      <c r="J49" s="28"/>
      <c r="K49" s="13"/>
      <c r="L49" s="22"/>
      <c r="M49" s="31"/>
    </row>
    <row r="50" spans="1:13" ht="12.75">
      <c r="A50" s="91" t="s">
        <v>84</v>
      </c>
      <c r="B50" s="104" t="s">
        <v>85</v>
      </c>
      <c r="C50" s="93" t="s">
        <v>16</v>
      </c>
      <c r="D50" s="94">
        <v>1</v>
      </c>
      <c r="E50" s="94"/>
      <c r="F50" s="94">
        <f t="shared" si="2"/>
        <v>0</v>
      </c>
      <c r="G50" s="94"/>
      <c r="H50" s="95"/>
      <c r="I50" s="31"/>
      <c r="J50" s="28"/>
      <c r="K50" s="13"/>
      <c r="L50" s="22"/>
      <c r="M50" s="31"/>
    </row>
    <row r="51" spans="1:13" ht="12.75">
      <c r="A51" s="96"/>
      <c r="B51" s="97"/>
      <c r="C51" s="98"/>
      <c r="D51" s="99"/>
      <c r="E51" s="99"/>
      <c r="F51" s="99"/>
      <c r="G51" s="99">
        <f>SUM(F46:F50)</f>
        <v>0</v>
      </c>
      <c r="H51" s="100"/>
      <c r="I51" s="31"/>
      <c r="J51" s="28"/>
      <c r="K51" s="13"/>
      <c r="L51" s="22"/>
      <c r="M51" s="31"/>
    </row>
    <row r="52" spans="1:13" ht="12.75">
      <c r="A52" s="105"/>
      <c r="B52" s="106"/>
      <c r="C52" s="107"/>
      <c r="D52" s="108"/>
      <c r="E52" s="108"/>
      <c r="F52" s="108"/>
      <c r="G52" s="108"/>
      <c r="H52" s="109">
        <f>G51+G45</f>
        <v>0</v>
      </c>
      <c r="I52" s="31"/>
      <c r="J52" s="28"/>
      <c r="K52" s="13"/>
      <c r="L52" s="22"/>
      <c r="M52" s="31"/>
    </row>
    <row r="53" spans="1:13" s="10" customFormat="1" ht="12.75">
      <c r="A53" s="91"/>
      <c r="B53" s="104"/>
      <c r="C53" s="93"/>
      <c r="D53" s="94"/>
      <c r="E53" s="94"/>
      <c r="F53" s="94"/>
      <c r="G53" s="94"/>
      <c r="H53" s="95"/>
      <c r="I53" s="31"/>
      <c r="J53" s="28"/>
      <c r="K53" s="13"/>
      <c r="L53" s="22"/>
      <c r="M53" s="31"/>
    </row>
    <row r="54" spans="1:13" s="18" customFormat="1" ht="15.75">
      <c r="A54" s="110">
        <v>140</v>
      </c>
      <c r="B54" s="111" t="s">
        <v>86</v>
      </c>
      <c r="C54" s="103"/>
      <c r="D54" s="94"/>
      <c r="E54" s="94"/>
      <c r="F54" s="94"/>
      <c r="G54" s="94"/>
      <c r="H54" s="95"/>
      <c r="I54" s="31"/>
      <c r="J54" s="28"/>
      <c r="K54" s="13"/>
      <c r="L54" s="22"/>
      <c r="M54" s="31"/>
    </row>
    <row r="55" spans="1:13" s="18" customFormat="1" ht="15">
      <c r="A55" s="101" t="s">
        <v>87</v>
      </c>
      <c r="B55" s="112" t="s">
        <v>88</v>
      </c>
      <c r="C55" s="103"/>
      <c r="D55" s="94"/>
      <c r="E55" s="94"/>
      <c r="F55" s="94"/>
      <c r="G55" s="94"/>
      <c r="H55" s="95"/>
      <c r="I55" s="31"/>
      <c r="J55" s="28"/>
      <c r="K55" s="13"/>
      <c r="L55" s="22"/>
      <c r="M55" s="31"/>
    </row>
    <row r="56" spans="1:13" s="18" customFormat="1" ht="12.75">
      <c r="A56" s="91" t="s">
        <v>89</v>
      </c>
      <c r="B56" s="104" t="s">
        <v>90</v>
      </c>
      <c r="C56" s="93" t="s">
        <v>24</v>
      </c>
      <c r="D56" s="94">
        <v>0</v>
      </c>
      <c r="E56" s="94"/>
      <c r="F56" s="94">
        <f aca="true" t="shared" si="3" ref="F56:F66">E56*D56</f>
        <v>0</v>
      </c>
      <c r="G56" s="94"/>
      <c r="H56" s="95"/>
      <c r="I56" s="31"/>
      <c r="J56" s="28"/>
      <c r="K56" s="13"/>
      <c r="L56" s="22"/>
      <c r="M56" s="31"/>
    </row>
    <row r="57" spans="1:13" s="18" customFormat="1" ht="12.75">
      <c r="A57" s="91" t="s">
        <v>91</v>
      </c>
      <c r="B57" s="104" t="s">
        <v>92</v>
      </c>
      <c r="C57" s="93" t="s">
        <v>24</v>
      </c>
      <c r="D57" s="94">
        <v>0</v>
      </c>
      <c r="E57" s="94"/>
      <c r="F57" s="94">
        <f t="shared" si="3"/>
        <v>0</v>
      </c>
      <c r="G57" s="94"/>
      <c r="H57" s="95"/>
      <c r="I57" s="31"/>
      <c r="J57" s="28"/>
      <c r="K57" s="13"/>
      <c r="L57" s="22"/>
      <c r="M57" s="31"/>
    </row>
    <row r="58" spans="1:13" s="18" customFormat="1" ht="12.75">
      <c r="A58" s="91" t="s">
        <v>93</v>
      </c>
      <c r="B58" s="104" t="s">
        <v>94</v>
      </c>
      <c r="C58" s="93" t="s">
        <v>24</v>
      </c>
      <c r="D58" s="94">
        <v>0</v>
      </c>
      <c r="E58" s="94"/>
      <c r="F58" s="94">
        <f t="shared" si="3"/>
        <v>0</v>
      </c>
      <c r="G58" s="94"/>
      <c r="H58" s="95"/>
      <c r="I58" s="31"/>
      <c r="J58" s="28"/>
      <c r="K58" s="13"/>
      <c r="L58" s="22"/>
      <c r="M58" s="31"/>
    </row>
    <row r="59" spans="1:13" s="18" customFormat="1" ht="12.75">
      <c r="A59" s="91" t="s">
        <v>95</v>
      </c>
      <c r="B59" s="104" t="s">
        <v>96</v>
      </c>
      <c r="C59" s="93" t="s">
        <v>24</v>
      </c>
      <c r="D59" s="94">
        <v>0</v>
      </c>
      <c r="E59" s="94"/>
      <c r="F59" s="94">
        <f t="shared" si="3"/>
        <v>0</v>
      </c>
      <c r="G59" s="94"/>
      <c r="H59" s="95"/>
      <c r="I59" s="31"/>
      <c r="J59" s="28"/>
      <c r="K59" s="13"/>
      <c r="L59" s="22"/>
      <c r="M59" s="31"/>
    </row>
    <row r="60" spans="1:13" s="18" customFormat="1" ht="12.75">
      <c r="A60" s="91" t="s">
        <v>97</v>
      </c>
      <c r="B60" s="104" t="s">
        <v>98</v>
      </c>
      <c r="C60" s="93" t="s">
        <v>24</v>
      </c>
      <c r="D60" s="94">
        <v>0</v>
      </c>
      <c r="E60" s="94"/>
      <c r="F60" s="94">
        <f t="shared" si="3"/>
        <v>0</v>
      </c>
      <c r="G60" s="94"/>
      <c r="H60" s="95"/>
      <c r="I60" s="31"/>
      <c r="J60" s="28"/>
      <c r="K60" s="13"/>
      <c r="L60" s="22"/>
      <c r="M60" s="31"/>
    </row>
    <row r="61" spans="1:13" s="18" customFormat="1" ht="12.75">
      <c r="A61" s="91" t="s">
        <v>99</v>
      </c>
      <c r="B61" s="104" t="s">
        <v>100</v>
      </c>
      <c r="C61" s="93" t="s">
        <v>24</v>
      </c>
      <c r="D61" s="94">
        <v>0</v>
      </c>
      <c r="E61" s="94"/>
      <c r="F61" s="94">
        <f t="shared" si="3"/>
        <v>0</v>
      </c>
      <c r="G61" s="94"/>
      <c r="H61" s="95"/>
      <c r="I61" s="31"/>
      <c r="J61" s="28"/>
      <c r="K61" s="13"/>
      <c r="L61" s="22"/>
      <c r="M61" s="31"/>
    </row>
    <row r="62" spans="1:13" ht="12.75">
      <c r="A62" s="91" t="s">
        <v>101</v>
      </c>
      <c r="B62" s="104" t="s">
        <v>102</v>
      </c>
      <c r="C62" s="93" t="s">
        <v>24</v>
      </c>
      <c r="D62" s="94">
        <v>0</v>
      </c>
      <c r="E62" s="94"/>
      <c r="F62" s="94">
        <f t="shared" si="3"/>
        <v>0</v>
      </c>
      <c r="G62" s="94"/>
      <c r="H62" s="95"/>
      <c r="I62" s="31"/>
      <c r="J62" s="28"/>
      <c r="K62" s="13"/>
      <c r="L62" s="22"/>
      <c r="M62" s="31"/>
    </row>
    <row r="63" spans="1:13" ht="12.75">
      <c r="A63" s="91" t="s">
        <v>103</v>
      </c>
      <c r="B63" s="104" t="s">
        <v>104</v>
      </c>
      <c r="C63" s="93" t="s">
        <v>24</v>
      </c>
      <c r="D63" s="94">
        <v>0</v>
      </c>
      <c r="E63" s="94"/>
      <c r="F63" s="94">
        <f t="shared" si="3"/>
        <v>0</v>
      </c>
      <c r="G63" s="94"/>
      <c r="H63" s="95"/>
      <c r="I63" s="31"/>
      <c r="J63" s="28"/>
      <c r="K63" s="13"/>
      <c r="L63" s="22"/>
      <c r="M63" s="31"/>
    </row>
    <row r="64" spans="1:13" s="10" customFormat="1" ht="12.75">
      <c r="A64" s="91" t="s">
        <v>105</v>
      </c>
      <c r="B64" s="104" t="s">
        <v>106</v>
      </c>
      <c r="C64" s="93" t="s">
        <v>24</v>
      </c>
      <c r="D64" s="94">
        <v>0</v>
      </c>
      <c r="E64" s="94"/>
      <c r="F64" s="94">
        <f t="shared" si="3"/>
        <v>0</v>
      </c>
      <c r="G64" s="94"/>
      <c r="H64" s="95"/>
      <c r="I64" s="31"/>
      <c r="J64" s="28"/>
      <c r="K64" s="13"/>
      <c r="L64" s="22"/>
      <c r="M64" s="31"/>
    </row>
    <row r="65" spans="1:13" s="18" customFormat="1" ht="12.75">
      <c r="A65" s="91" t="s">
        <v>107</v>
      </c>
      <c r="B65" s="104" t="s">
        <v>108</v>
      </c>
      <c r="C65" s="93" t="s">
        <v>24</v>
      </c>
      <c r="D65" s="94">
        <v>0</v>
      </c>
      <c r="E65" s="94"/>
      <c r="F65" s="94">
        <f t="shared" si="3"/>
        <v>0</v>
      </c>
      <c r="G65" s="94"/>
      <c r="H65" s="95"/>
      <c r="I65" s="31"/>
      <c r="J65" s="28"/>
      <c r="K65" s="13"/>
      <c r="L65" s="22"/>
      <c r="M65" s="31"/>
    </row>
    <row r="66" spans="1:13" s="18" customFormat="1" ht="12.75">
      <c r="A66" s="91" t="s">
        <v>109</v>
      </c>
      <c r="B66" s="104" t="s">
        <v>110</v>
      </c>
      <c r="C66" s="93" t="s">
        <v>24</v>
      </c>
      <c r="D66" s="94">
        <v>0</v>
      </c>
      <c r="E66" s="94"/>
      <c r="F66" s="94">
        <f t="shared" si="3"/>
        <v>0</v>
      </c>
      <c r="G66" s="94"/>
      <c r="H66" s="95"/>
      <c r="I66" s="31"/>
      <c r="J66" s="28"/>
      <c r="K66" s="13"/>
      <c r="L66" s="22"/>
      <c r="M66" s="31"/>
    </row>
    <row r="67" spans="1:13" s="18" customFormat="1" ht="12.75">
      <c r="A67" s="96"/>
      <c r="B67" s="97"/>
      <c r="C67" s="98"/>
      <c r="D67" s="99"/>
      <c r="E67" s="99"/>
      <c r="F67" s="99"/>
      <c r="G67" s="99">
        <f>SUM(F53:F66)</f>
        <v>0</v>
      </c>
      <c r="H67" s="100"/>
      <c r="I67" s="31"/>
      <c r="J67" s="28"/>
      <c r="K67" s="13"/>
      <c r="L67" s="22"/>
      <c r="M67" s="31"/>
    </row>
    <row r="68" spans="1:13" s="18" customFormat="1" ht="15">
      <c r="A68" s="101" t="s">
        <v>111</v>
      </c>
      <c r="B68" s="112" t="s">
        <v>112</v>
      </c>
      <c r="C68" s="103"/>
      <c r="D68" s="94"/>
      <c r="E68" s="94"/>
      <c r="F68" s="94"/>
      <c r="G68" s="94"/>
      <c r="H68" s="95"/>
      <c r="I68" s="31"/>
      <c r="J68" s="28"/>
      <c r="K68" s="13"/>
      <c r="L68" s="22"/>
      <c r="M68" s="31"/>
    </row>
    <row r="69" spans="1:13" s="18" customFormat="1" ht="12.75">
      <c r="A69" s="91" t="s">
        <v>113</v>
      </c>
      <c r="B69" s="104" t="s">
        <v>114</v>
      </c>
      <c r="C69" s="93" t="s">
        <v>24</v>
      </c>
      <c r="D69" s="94">
        <v>0</v>
      </c>
      <c r="E69" s="94"/>
      <c r="F69" s="94">
        <f aca="true" t="shared" si="4" ref="F69:F75">E69*D69</f>
        <v>0</v>
      </c>
      <c r="G69" s="94"/>
      <c r="H69" s="95"/>
      <c r="I69" s="31"/>
      <c r="J69" s="28"/>
      <c r="K69" s="13"/>
      <c r="L69" s="22"/>
      <c r="M69" s="31"/>
    </row>
    <row r="70" spans="1:13" ht="12.75">
      <c r="A70" s="91" t="s">
        <v>115</v>
      </c>
      <c r="B70" s="104" t="s">
        <v>116</v>
      </c>
      <c r="C70" s="93" t="s">
        <v>24</v>
      </c>
      <c r="D70" s="94">
        <v>0</v>
      </c>
      <c r="E70" s="94"/>
      <c r="F70" s="94">
        <f t="shared" si="4"/>
        <v>0</v>
      </c>
      <c r="G70" s="94"/>
      <c r="H70" s="95"/>
      <c r="I70" s="31"/>
      <c r="J70" s="28"/>
      <c r="K70" s="13"/>
      <c r="L70" s="22"/>
      <c r="M70" s="31"/>
    </row>
    <row r="71" spans="1:13" ht="12.75">
      <c r="A71" s="91" t="s">
        <v>117</v>
      </c>
      <c r="B71" s="104" t="s">
        <v>118</v>
      </c>
      <c r="C71" s="93" t="s">
        <v>24</v>
      </c>
      <c r="D71" s="94">
        <v>0</v>
      </c>
      <c r="E71" s="94"/>
      <c r="F71" s="94">
        <f t="shared" si="4"/>
        <v>0</v>
      </c>
      <c r="G71" s="94"/>
      <c r="H71" s="95"/>
      <c r="I71" s="31"/>
      <c r="J71" s="28"/>
      <c r="K71" s="13"/>
      <c r="L71" s="22"/>
      <c r="M71" s="31"/>
    </row>
    <row r="72" spans="1:13" ht="12.75">
      <c r="A72" s="91" t="s">
        <v>119</v>
      </c>
      <c r="B72" s="104" t="s">
        <v>120</v>
      </c>
      <c r="C72" s="93" t="s">
        <v>24</v>
      </c>
      <c r="D72" s="94">
        <v>0</v>
      </c>
      <c r="E72" s="94"/>
      <c r="F72" s="94">
        <f t="shared" si="4"/>
        <v>0</v>
      </c>
      <c r="G72" s="94"/>
      <c r="H72" s="95"/>
      <c r="I72" s="31"/>
      <c r="J72" s="28"/>
      <c r="K72" s="13"/>
      <c r="L72" s="22"/>
      <c r="M72" s="31"/>
    </row>
    <row r="73" spans="1:13" ht="12.75">
      <c r="A73" s="91" t="s">
        <v>121</v>
      </c>
      <c r="B73" s="104" t="s">
        <v>122</v>
      </c>
      <c r="C73" s="93" t="s">
        <v>24</v>
      </c>
      <c r="D73" s="94">
        <v>0</v>
      </c>
      <c r="E73" s="94"/>
      <c r="F73" s="94">
        <f t="shared" si="4"/>
        <v>0</v>
      </c>
      <c r="G73" s="94"/>
      <c r="H73" s="95"/>
      <c r="I73" s="31"/>
      <c r="J73" s="28"/>
      <c r="K73" s="13"/>
      <c r="L73" s="22"/>
      <c r="M73" s="31"/>
    </row>
    <row r="74" spans="1:13" ht="12.75">
      <c r="A74" s="91" t="s">
        <v>123</v>
      </c>
      <c r="B74" s="104" t="s">
        <v>124</v>
      </c>
      <c r="C74" s="93" t="s">
        <v>24</v>
      </c>
      <c r="D74" s="94">
        <v>0</v>
      </c>
      <c r="E74" s="94"/>
      <c r="F74" s="94">
        <f t="shared" si="4"/>
        <v>0</v>
      </c>
      <c r="G74" s="94"/>
      <c r="H74" s="95"/>
      <c r="I74" s="31"/>
      <c r="J74" s="28"/>
      <c r="K74" s="13"/>
      <c r="L74" s="22"/>
      <c r="M74" s="31"/>
    </row>
    <row r="75" spans="1:13" ht="12.75">
      <c r="A75" s="91" t="s">
        <v>125</v>
      </c>
      <c r="B75" s="104" t="s">
        <v>126</v>
      </c>
      <c r="C75" s="93" t="s">
        <v>24</v>
      </c>
      <c r="D75" s="94">
        <v>0</v>
      </c>
      <c r="E75" s="94"/>
      <c r="F75" s="94">
        <f t="shared" si="4"/>
        <v>0</v>
      </c>
      <c r="G75" s="94"/>
      <c r="H75" s="95"/>
      <c r="I75" s="31"/>
      <c r="J75" s="28"/>
      <c r="K75" s="13"/>
      <c r="L75" s="22"/>
      <c r="M75" s="31"/>
    </row>
    <row r="76" spans="1:13" s="18" customFormat="1" ht="12.75">
      <c r="A76" s="96"/>
      <c r="B76" s="97"/>
      <c r="C76" s="98"/>
      <c r="D76" s="99"/>
      <c r="E76" s="99"/>
      <c r="F76" s="99"/>
      <c r="G76" s="99">
        <f>SUM(F68:F75)</f>
        <v>0</v>
      </c>
      <c r="H76" s="100"/>
      <c r="I76" s="31"/>
      <c r="J76" s="28"/>
      <c r="K76" s="13"/>
      <c r="L76" s="22"/>
      <c r="M76" s="31"/>
    </row>
    <row r="77" spans="1:13" ht="12.75">
      <c r="A77" s="105"/>
      <c r="B77" s="106"/>
      <c r="C77" s="107"/>
      <c r="D77" s="108"/>
      <c r="E77" s="108"/>
      <c r="F77" s="108"/>
      <c r="G77" s="108"/>
      <c r="H77" s="109">
        <f>G76+G67</f>
        <v>0</v>
      </c>
      <c r="I77" s="31"/>
      <c r="J77" s="28"/>
      <c r="K77" s="13"/>
      <c r="L77" s="22"/>
      <c r="M77" s="31"/>
    </row>
    <row r="78" spans="1:13" ht="12.75">
      <c r="A78" s="91"/>
      <c r="B78" s="104"/>
      <c r="C78" s="93"/>
      <c r="D78" s="94"/>
      <c r="E78" s="94"/>
      <c r="F78" s="94"/>
      <c r="G78" s="94"/>
      <c r="H78" s="95"/>
      <c r="I78" s="31"/>
      <c r="J78" s="28"/>
      <c r="K78" s="13"/>
      <c r="L78" s="22"/>
      <c r="M78" s="31"/>
    </row>
    <row r="79" spans="1:13" s="10" customFormat="1" ht="15.75">
      <c r="A79" s="110">
        <v>150</v>
      </c>
      <c r="B79" s="111" t="s">
        <v>127</v>
      </c>
      <c r="C79" s="103"/>
      <c r="D79" s="94"/>
      <c r="E79" s="94"/>
      <c r="F79" s="94"/>
      <c r="G79" s="94"/>
      <c r="H79" s="95"/>
      <c r="I79" s="31"/>
      <c r="J79" s="28"/>
      <c r="K79" s="13"/>
      <c r="L79" s="22"/>
      <c r="M79" s="31"/>
    </row>
    <row r="80" spans="1:13" ht="12.75">
      <c r="A80" s="91">
        <v>150</v>
      </c>
      <c r="B80" s="104" t="s">
        <v>128</v>
      </c>
      <c r="C80" s="93" t="s">
        <v>16</v>
      </c>
      <c r="D80" s="94">
        <v>1</v>
      </c>
      <c r="E80" s="115"/>
      <c r="F80" s="94">
        <f>E80*D80</f>
        <v>0</v>
      </c>
      <c r="G80" s="115"/>
      <c r="H80" s="116"/>
      <c r="I80" s="31"/>
      <c r="J80" s="28"/>
      <c r="K80" s="13"/>
      <c r="L80" s="22"/>
      <c r="M80" s="31"/>
    </row>
    <row r="81" spans="1:13" ht="12.75">
      <c r="A81" s="96"/>
      <c r="B81" s="97"/>
      <c r="C81" s="98"/>
      <c r="D81" s="99"/>
      <c r="E81" s="117"/>
      <c r="F81" s="99"/>
      <c r="G81" s="99">
        <f>SUM(F78:F80)</f>
        <v>0</v>
      </c>
      <c r="H81" s="118"/>
      <c r="I81" s="31"/>
      <c r="J81" s="28"/>
      <c r="K81" s="13"/>
      <c r="L81" s="22"/>
      <c r="M81" s="31"/>
    </row>
    <row r="82" spans="1:13" ht="12.75">
      <c r="A82" s="105"/>
      <c r="B82" s="106"/>
      <c r="C82" s="107"/>
      <c r="D82" s="108"/>
      <c r="E82" s="108"/>
      <c r="F82" s="108"/>
      <c r="G82" s="108"/>
      <c r="H82" s="109">
        <f>G81</f>
        <v>0</v>
      </c>
      <c r="I82" s="31"/>
      <c r="J82" s="28"/>
      <c r="K82" s="13"/>
      <c r="L82" s="22"/>
      <c r="M82" s="31"/>
    </row>
    <row r="83" spans="1:13" ht="12.75">
      <c r="A83" s="91"/>
      <c r="B83" s="104"/>
      <c r="C83" s="93"/>
      <c r="D83" s="94"/>
      <c r="E83" s="94"/>
      <c r="F83" s="94"/>
      <c r="G83" s="94"/>
      <c r="H83" s="95"/>
      <c r="I83" s="31"/>
      <c r="J83" s="28"/>
      <c r="K83" s="13"/>
      <c r="L83" s="22"/>
      <c r="M83" s="31"/>
    </row>
    <row r="84" spans="1:13" ht="15.75">
      <c r="A84" s="110">
        <v>160</v>
      </c>
      <c r="B84" s="111" t="s">
        <v>129</v>
      </c>
      <c r="C84" s="103"/>
      <c r="D84" s="94"/>
      <c r="E84" s="94"/>
      <c r="F84" s="94"/>
      <c r="G84" s="94"/>
      <c r="H84" s="95"/>
      <c r="I84" s="31"/>
      <c r="J84" s="28"/>
      <c r="K84" s="13"/>
      <c r="L84" s="22"/>
      <c r="M84" s="31"/>
    </row>
    <row r="85" spans="1:13" s="10" customFormat="1" ht="15">
      <c r="A85" s="101" t="s">
        <v>130</v>
      </c>
      <c r="B85" s="112" t="s">
        <v>131</v>
      </c>
      <c r="C85" s="103"/>
      <c r="D85" s="94"/>
      <c r="E85" s="94"/>
      <c r="F85" s="94"/>
      <c r="G85" s="94"/>
      <c r="H85" s="95"/>
      <c r="I85" s="31"/>
      <c r="J85" s="28"/>
      <c r="K85" s="13"/>
      <c r="L85" s="22"/>
      <c r="M85" s="31"/>
    </row>
    <row r="86" spans="1:13" ht="12.75">
      <c r="A86" s="119" t="s">
        <v>132</v>
      </c>
      <c r="B86" s="104" t="s">
        <v>133</v>
      </c>
      <c r="C86" s="93" t="s">
        <v>16</v>
      </c>
      <c r="D86" s="94">
        <v>1</v>
      </c>
      <c r="E86" s="94"/>
      <c r="F86" s="94">
        <f aca="true" t="shared" si="5" ref="F86:F94">E86*D86</f>
        <v>0</v>
      </c>
      <c r="G86" s="94"/>
      <c r="H86" s="95"/>
      <c r="I86" s="31"/>
      <c r="J86" s="28"/>
      <c r="K86" s="13"/>
      <c r="L86" s="22"/>
      <c r="M86" s="31"/>
    </row>
    <row r="87" spans="1:13" ht="12.75">
      <c r="A87" s="119" t="s">
        <v>134</v>
      </c>
      <c r="B87" s="104" t="s">
        <v>135</v>
      </c>
      <c r="C87" s="93" t="s">
        <v>136</v>
      </c>
      <c r="D87" s="94">
        <v>36.5</v>
      </c>
      <c r="E87" s="94">
        <v>12.45</v>
      </c>
      <c r="F87" s="94">
        <f t="shared" si="5"/>
        <v>454.43</v>
      </c>
      <c r="G87" s="94"/>
      <c r="H87" s="95"/>
      <c r="I87" s="31"/>
      <c r="J87" s="28"/>
      <c r="K87" s="13"/>
      <c r="L87" s="22"/>
      <c r="M87" s="31"/>
    </row>
    <row r="88" spans="1:13" ht="12.75">
      <c r="A88" s="119" t="s">
        <v>137</v>
      </c>
      <c r="B88" s="104" t="s">
        <v>138</v>
      </c>
      <c r="C88" s="93" t="s">
        <v>139</v>
      </c>
      <c r="D88" s="94">
        <v>36.5</v>
      </c>
      <c r="E88" s="94">
        <v>6.19</v>
      </c>
      <c r="F88" s="94">
        <f t="shared" si="5"/>
        <v>225.94</v>
      </c>
      <c r="G88" s="94"/>
      <c r="H88" s="95"/>
      <c r="I88" s="31"/>
      <c r="J88" s="28"/>
      <c r="K88" s="13"/>
      <c r="L88" s="22"/>
      <c r="M88" s="31"/>
    </row>
    <row r="89" spans="1:13" ht="12.75">
      <c r="A89" s="119">
        <v>160</v>
      </c>
      <c r="B89" s="104" t="s">
        <v>140</v>
      </c>
      <c r="C89" s="93" t="s">
        <v>139</v>
      </c>
      <c r="D89" s="94">
        <v>34.56</v>
      </c>
      <c r="E89" s="94">
        <v>30.01</v>
      </c>
      <c r="F89" s="94">
        <f t="shared" si="5"/>
        <v>1037.15</v>
      </c>
      <c r="G89" s="94"/>
      <c r="H89" s="95"/>
      <c r="I89" s="31"/>
      <c r="J89" s="28"/>
      <c r="K89" s="13"/>
      <c r="L89" s="22"/>
      <c r="M89" s="31"/>
    </row>
    <row r="90" spans="1:13" ht="12.75">
      <c r="A90" s="119" t="s">
        <v>141</v>
      </c>
      <c r="B90" s="120" t="s">
        <v>142</v>
      </c>
      <c r="C90" s="121" t="s">
        <v>139</v>
      </c>
      <c r="D90" s="94">
        <v>36.5</v>
      </c>
      <c r="E90" s="94">
        <v>11.81</v>
      </c>
      <c r="F90" s="94">
        <f t="shared" si="5"/>
        <v>431.07</v>
      </c>
      <c r="G90" s="94"/>
      <c r="H90" s="95"/>
      <c r="I90" s="31"/>
      <c r="J90" s="28"/>
      <c r="K90" s="13"/>
      <c r="L90" s="22"/>
      <c r="M90" s="31"/>
    </row>
    <row r="91" spans="1:13" s="10" customFormat="1" ht="12.75">
      <c r="A91" s="119" t="s">
        <v>143</v>
      </c>
      <c r="B91" s="104" t="s">
        <v>144</v>
      </c>
      <c r="C91" s="93" t="s">
        <v>145</v>
      </c>
      <c r="D91" s="94">
        <v>345.6</v>
      </c>
      <c r="E91" s="94">
        <v>3.17</v>
      </c>
      <c r="F91" s="94">
        <f t="shared" si="5"/>
        <v>1095.55</v>
      </c>
      <c r="G91" s="94"/>
      <c r="H91" s="95"/>
      <c r="I91" s="31"/>
      <c r="J91" s="28"/>
      <c r="K91" s="13"/>
      <c r="L91" s="22"/>
      <c r="M91" s="31"/>
    </row>
    <row r="92" spans="1:13" ht="25.5">
      <c r="A92" s="119" t="s">
        <v>146</v>
      </c>
      <c r="B92" s="104" t="s">
        <v>147</v>
      </c>
      <c r="C92" s="93" t="s">
        <v>136</v>
      </c>
      <c r="D92" s="94">
        <v>4.32</v>
      </c>
      <c r="E92" s="94">
        <v>227.37</v>
      </c>
      <c r="F92" s="94">
        <f t="shared" si="5"/>
        <v>982.24</v>
      </c>
      <c r="G92" s="94"/>
      <c r="H92" s="95"/>
      <c r="I92" s="31"/>
      <c r="J92" s="28"/>
      <c r="K92" s="13"/>
      <c r="L92" s="22"/>
      <c r="M92" s="31"/>
    </row>
    <row r="93" spans="1:13" s="10" customFormat="1" ht="12.75">
      <c r="A93" s="119" t="s">
        <v>148</v>
      </c>
      <c r="B93" s="120" t="s">
        <v>149</v>
      </c>
      <c r="C93" s="121" t="s">
        <v>136</v>
      </c>
      <c r="D93" s="94">
        <v>32.18</v>
      </c>
      <c r="E93" s="94">
        <v>18.95</v>
      </c>
      <c r="F93" s="94">
        <f t="shared" si="5"/>
        <v>609.81</v>
      </c>
      <c r="G93" s="94"/>
      <c r="H93" s="95"/>
      <c r="I93" s="31"/>
      <c r="J93" s="28"/>
      <c r="K93" s="13"/>
      <c r="L93" s="22"/>
      <c r="M93" s="31"/>
    </row>
    <row r="94" spans="1:13" ht="12.75">
      <c r="A94" s="119" t="s">
        <v>150</v>
      </c>
      <c r="B94" s="120" t="s">
        <v>151</v>
      </c>
      <c r="C94" s="121" t="s">
        <v>136</v>
      </c>
      <c r="D94" s="94">
        <v>0</v>
      </c>
      <c r="E94" s="94">
        <v>8.1</v>
      </c>
      <c r="F94" s="94">
        <f t="shared" si="5"/>
        <v>0</v>
      </c>
      <c r="G94" s="94"/>
      <c r="H94" s="95"/>
      <c r="I94" s="31"/>
      <c r="J94" s="28"/>
      <c r="K94" s="13"/>
      <c r="L94" s="22"/>
      <c r="M94" s="31"/>
    </row>
    <row r="95" spans="1:13" s="10" customFormat="1" ht="12.75">
      <c r="A95" s="122"/>
      <c r="B95" s="97"/>
      <c r="C95" s="98"/>
      <c r="D95" s="99"/>
      <c r="E95" s="99"/>
      <c r="F95" s="99"/>
      <c r="G95" s="99">
        <f>SUM(F83:F94)</f>
        <v>4836.19</v>
      </c>
      <c r="H95" s="100"/>
      <c r="I95" s="31"/>
      <c r="J95" s="28"/>
      <c r="K95" s="13"/>
      <c r="L95" s="22"/>
      <c r="M95" s="31"/>
    </row>
    <row r="96" spans="1:13" ht="15">
      <c r="A96" s="101" t="s">
        <v>152</v>
      </c>
      <c r="B96" s="112" t="s">
        <v>153</v>
      </c>
      <c r="C96" s="103"/>
      <c r="D96" s="94"/>
      <c r="E96" s="94"/>
      <c r="F96" s="94"/>
      <c r="G96" s="94"/>
      <c r="H96" s="95"/>
      <c r="I96" s="31"/>
      <c r="J96" s="28"/>
      <c r="K96" s="13"/>
      <c r="L96" s="22"/>
      <c r="M96" s="31"/>
    </row>
    <row r="97" spans="1:13" ht="12.75">
      <c r="A97" s="119" t="s">
        <v>154</v>
      </c>
      <c r="B97" s="104" t="s">
        <v>155</v>
      </c>
      <c r="C97" s="93" t="s">
        <v>16</v>
      </c>
      <c r="D97" s="94">
        <v>1</v>
      </c>
      <c r="E97" s="94"/>
      <c r="F97" s="94">
        <f aca="true" t="shared" si="6" ref="F97:F106">E97*D97</f>
        <v>0</v>
      </c>
      <c r="G97" s="94"/>
      <c r="H97" s="95"/>
      <c r="I97" s="31"/>
      <c r="J97" s="28"/>
      <c r="K97" s="13"/>
      <c r="L97" s="22"/>
      <c r="M97" s="31"/>
    </row>
    <row r="98" spans="1:13" ht="12.75">
      <c r="A98" s="119" t="s">
        <v>156</v>
      </c>
      <c r="B98" s="104" t="s">
        <v>135</v>
      </c>
      <c r="C98" s="93" t="s">
        <v>136</v>
      </c>
      <c r="D98" s="94">
        <v>1</v>
      </c>
      <c r="E98" s="94">
        <v>12.45</v>
      </c>
      <c r="F98" s="94">
        <f t="shared" si="6"/>
        <v>12.45</v>
      </c>
      <c r="G98" s="94"/>
      <c r="H98" s="95"/>
      <c r="I98" s="31"/>
      <c r="J98" s="28"/>
      <c r="K98" s="13"/>
      <c r="L98" s="22"/>
      <c r="M98" s="31"/>
    </row>
    <row r="99" spans="1:13" ht="12.75">
      <c r="A99" s="119" t="s">
        <v>157</v>
      </c>
      <c r="B99" s="104" t="s">
        <v>138</v>
      </c>
      <c r="C99" s="93" t="s">
        <v>139</v>
      </c>
      <c r="D99" s="94">
        <v>1</v>
      </c>
      <c r="E99" s="94">
        <v>6.19</v>
      </c>
      <c r="F99" s="94">
        <f t="shared" si="6"/>
        <v>6.19</v>
      </c>
      <c r="G99" s="94"/>
      <c r="H99" s="95"/>
      <c r="I99" s="31"/>
      <c r="J99" s="28"/>
      <c r="K99" s="13"/>
      <c r="L99" s="22"/>
      <c r="M99" s="31"/>
    </row>
    <row r="100" spans="1:13" ht="12.75">
      <c r="A100" s="119">
        <v>160</v>
      </c>
      <c r="B100" s="104" t="s">
        <v>140</v>
      </c>
      <c r="C100" s="93" t="s">
        <v>139</v>
      </c>
      <c r="D100" s="94">
        <v>1.6</v>
      </c>
      <c r="E100" s="94">
        <v>30.01</v>
      </c>
      <c r="F100" s="94">
        <f t="shared" si="6"/>
        <v>48.02</v>
      </c>
      <c r="G100" s="94"/>
      <c r="H100" s="95"/>
      <c r="I100" s="31"/>
      <c r="J100" s="28"/>
      <c r="K100" s="13"/>
      <c r="L100" s="22"/>
      <c r="M100" s="31"/>
    </row>
    <row r="101" spans="1:13" ht="12.75">
      <c r="A101" s="119" t="s">
        <v>158</v>
      </c>
      <c r="B101" s="120" t="s">
        <v>142</v>
      </c>
      <c r="C101" s="121" t="s">
        <v>139</v>
      </c>
      <c r="D101" s="94">
        <v>1</v>
      </c>
      <c r="E101" s="94">
        <v>11.81</v>
      </c>
      <c r="F101" s="94">
        <f t="shared" si="6"/>
        <v>11.81</v>
      </c>
      <c r="G101" s="94"/>
      <c r="H101" s="95"/>
      <c r="I101" s="31"/>
      <c r="J101" s="28"/>
      <c r="K101" s="13"/>
      <c r="L101" s="22"/>
      <c r="M101" s="31"/>
    </row>
    <row r="102" spans="1:13" ht="12.75">
      <c r="A102" s="119" t="s">
        <v>159</v>
      </c>
      <c r="B102" s="104" t="s">
        <v>144</v>
      </c>
      <c r="C102" s="93" t="s">
        <v>145</v>
      </c>
      <c r="D102" s="94">
        <v>16</v>
      </c>
      <c r="E102" s="94">
        <v>3.17</v>
      </c>
      <c r="F102" s="94">
        <f t="shared" si="6"/>
        <v>50.72</v>
      </c>
      <c r="G102" s="94"/>
      <c r="H102" s="95"/>
      <c r="I102" s="31"/>
      <c r="J102" s="28"/>
      <c r="K102" s="13"/>
      <c r="L102" s="22"/>
      <c r="M102" s="31"/>
    </row>
    <row r="103" spans="1:13" ht="12.75">
      <c r="A103" s="119" t="s">
        <v>160</v>
      </c>
      <c r="B103" s="104" t="s">
        <v>161</v>
      </c>
      <c r="C103" s="93" t="s">
        <v>145</v>
      </c>
      <c r="D103" s="94">
        <v>1.6</v>
      </c>
      <c r="E103" s="94">
        <v>3.49</v>
      </c>
      <c r="F103" s="94">
        <f t="shared" si="6"/>
        <v>5.58</v>
      </c>
      <c r="G103" s="94"/>
      <c r="H103" s="95"/>
      <c r="I103" s="31"/>
      <c r="J103" s="28"/>
      <c r="K103" s="13"/>
      <c r="L103" s="22"/>
      <c r="M103" s="31"/>
    </row>
    <row r="104" spans="1:13" ht="25.5">
      <c r="A104" s="119" t="s">
        <v>162</v>
      </c>
      <c r="B104" s="104" t="s">
        <v>147</v>
      </c>
      <c r="C104" s="93" t="s">
        <v>136</v>
      </c>
      <c r="D104" s="94">
        <v>0.2</v>
      </c>
      <c r="E104" s="94">
        <v>227.37</v>
      </c>
      <c r="F104" s="94">
        <f t="shared" si="6"/>
        <v>45.47</v>
      </c>
      <c r="G104" s="94"/>
      <c r="H104" s="95"/>
      <c r="I104" s="31"/>
      <c r="J104" s="28"/>
      <c r="K104" s="13"/>
      <c r="L104" s="22"/>
      <c r="M104" s="31"/>
    </row>
    <row r="105" spans="1:13" ht="12.75">
      <c r="A105" s="119" t="s">
        <v>163</v>
      </c>
      <c r="B105" s="120" t="s">
        <v>149</v>
      </c>
      <c r="C105" s="121" t="s">
        <v>136</v>
      </c>
      <c r="D105" s="94">
        <v>0.8</v>
      </c>
      <c r="E105" s="94">
        <v>18.95</v>
      </c>
      <c r="F105" s="94">
        <f t="shared" si="6"/>
        <v>15.16</v>
      </c>
      <c r="G105" s="94"/>
      <c r="H105" s="95"/>
      <c r="I105" s="31"/>
      <c r="J105" s="28"/>
      <c r="K105" s="13"/>
      <c r="L105" s="22"/>
      <c r="M105" s="31"/>
    </row>
    <row r="106" spans="1:13" ht="12.75">
      <c r="A106" s="119" t="s">
        <v>164</v>
      </c>
      <c r="B106" s="120" t="s">
        <v>151</v>
      </c>
      <c r="C106" s="121" t="s">
        <v>136</v>
      </c>
      <c r="D106" s="94">
        <v>0</v>
      </c>
      <c r="E106" s="94">
        <v>8.1</v>
      </c>
      <c r="F106" s="94">
        <f t="shared" si="6"/>
        <v>0</v>
      </c>
      <c r="G106" s="94"/>
      <c r="H106" s="95"/>
      <c r="I106" s="31"/>
      <c r="J106" s="28"/>
      <c r="K106" s="13"/>
      <c r="L106" s="22"/>
      <c r="M106" s="31"/>
    </row>
    <row r="107" spans="1:13" ht="12.75">
      <c r="A107" s="122"/>
      <c r="B107" s="97"/>
      <c r="C107" s="98"/>
      <c r="D107" s="99"/>
      <c r="E107" s="99"/>
      <c r="F107" s="99"/>
      <c r="G107" s="99">
        <f>SUM(F96:F106)</f>
        <v>195.4</v>
      </c>
      <c r="H107" s="100"/>
      <c r="I107" s="31"/>
      <c r="J107" s="28"/>
      <c r="K107" s="13"/>
      <c r="L107" s="22"/>
      <c r="M107" s="31"/>
    </row>
    <row r="108" spans="1:13" ht="15">
      <c r="A108" s="101" t="s">
        <v>165</v>
      </c>
      <c r="B108" s="112" t="s">
        <v>166</v>
      </c>
      <c r="C108" s="103"/>
      <c r="D108" s="94"/>
      <c r="E108" s="94"/>
      <c r="F108" s="94"/>
      <c r="G108" s="94"/>
      <c r="H108" s="95"/>
      <c r="I108" s="31"/>
      <c r="J108" s="28"/>
      <c r="K108" s="13"/>
      <c r="L108" s="22"/>
      <c r="M108" s="31"/>
    </row>
    <row r="109" spans="1:13" ht="12.75">
      <c r="A109" s="119" t="s">
        <v>167</v>
      </c>
      <c r="B109" s="104" t="s">
        <v>135</v>
      </c>
      <c r="C109" s="93" t="s">
        <v>136</v>
      </c>
      <c r="D109" s="94">
        <v>2</v>
      </c>
      <c r="E109" s="94">
        <v>12.45</v>
      </c>
      <c r="F109" s="94">
        <f aca="true" t="shared" si="7" ref="F109:F114">E109*D109</f>
        <v>24.9</v>
      </c>
      <c r="G109" s="94"/>
      <c r="H109" s="95"/>
      <c r="I109" s="31"/>
      <c r="J109" s="28"/>
      <c r="K109" s="13"/>
      <c r="L109" s="22"/>
      <c r="M109" s="31"/>
    </row>
    <row r="110" spans="1:13" ht="12.75">
      <c r="A110" s="119" t="s">
        <v>168</v>
      </c>
      <c r="B110" s="104" t="s">
        <v>138</v>
      </c>
      <c r="C110" s="93" t="s">
        <v>139</v>
      </c>
      <c r="D110" s="94">
        <v>2</v>
      </c>
      <c r="E110" s="94">
        <v>6.19</v>
      </c>
      <c r="F110" s="94">
        <f t="shared" si="7"/>
        <v>12.38</v>
      </c>
      <c r="G110" s="94"/>
      <c r="H110" s="95"/>
      <c r="I110" s="31"/>
      <c r="J110" s="28"/>
      <c r="K110" s="13"/>
      <c r="L110" s="22"/>
      <c r="M110" s="31"/>
    </row>
    <row r="111" spans="1:13" ht="12.75">
      <c r="A111" s="119">
        <v>160</v>
      </c>
      <c r="B111" s="104" t="s">
        <v>140</v>
      </c>
      <c r="C111" s="93" t="s">
        <v>139</v>
      </c>
      <c r="D111" s="94">
        <v>8</v>
      </c>
      <c r="E111" s="94">
        <v>30.01</v>
      </c>
      <c r="F111" s="94">
        <f t="shared" si="7"/>
        <v>240.08</v>
      </c>
      <c r="G111" s="94"/>
      <c r="H111" s="95"/>
      <c r="I111" s="31"/>
      <c r="J111" s="28"/>
      <c r="K111" s="13"/>
      <c r="L111" s="22"/>
      <c r="M111" s="31"/>
    </row>
    <row r="112" spans="1:13" ht="12.75">
      <c r="A112" s="119" t="s">
        <v>169</v>
      </c>
      <c r="B112" s="120" t="s">
        <v>142</v>
      </c>
      <c r="C112" s="121" t="s">
        <v>139</v>
      </c>
      <c r="D112" s="94">
        <v>2</v>
      </c>
      <c r="E112" s="94">
        <v>11.81</v>
      </c>
      <c r="F112" s="94">
        <f t="shared" si="7"/>
        <v>23.62</v>
      </c>
      <c r="G112" s="94"/>
      <c r="H112" s="95"/>
      <c r="I112" s="31"/>
      <c r="J112" s="28"/>
      <c r="K112" s="13"/>
      <c r="L112" s="22"/>
      <c r="M112" s="31"/>
    </row>
    <row r="113" spans="1:13" s="10" customFormat="1" ht="12.75">
      <c r="A113" s="119" t="s">
        <v>170</v>
      </c>
      <c r="B113" s="104" t="s">
        <v>144</v>
      </c>
      <c r="C113" s="93" t="s">
        <v>145</v>
      </c>
      <c r="D113" s="94">
        <v>32</v>
      </c>
      <c r="E113" s="94">
        <v>3.17</v>
      </c>
      <c r="F113" s="94">
        <f t="shared" si="7"/>
        <v>101.44</v>
      </c>
      <c r="G113" s="94"/>
      <c r="H113" s="95"/>
      <c r="I113" s="31"/>
      <c r="J113" s="28"/>
      <c r="K113" s="13"/>
      <c r="L113" s="22"/>
      <c r="M113" s="31"/>
    </row>
    <row r="114" spans="1:13" s="18" customFormat="1" ht="25.5">
      <c r="A114" s="119" t="s">
        <v>171</v>
      </c>
      <c r="B114" s="104" t="s">
        <v>147</v>
      </c>
      <c r="C114" s="93" t="s">
        <v>136</v>
      </c>
      <c r="D114" s="94">
        <v>0.4</v>
      </c>
      <c r="E114" s="94">
        <v>227.37</v>
      </c>
      <c r="F114" s="94">
        <f t="shared" si="7"/>
        <v>90.95</v>
      </c>
      <c r="G114" s="94"/>
      <c r="H114" s="95"/>
      <c r="I114" s="31"/>
      <c r="J114" s="28"/>
      <c r="K114" s="13"/>
      <c r="L114" s="22"/>
      <c r="M114" s="31"/>
    </row>
    <row r="115" spans="1:13" ht="12.75">
      <c r="A115" s="122"/>
      <c r="B115" s="97"/>
      <c r="C115" s="98"/>
      <c r="D115" s="99"/>
      <c r="E115" s="99"/>
      <c r="F115" s="99"/>
      <c r="G115" s="99">
        <f>SUM(F108:F114)</f>
        <v>493.37</v>
      </c>
      <c r="H115" s="100"/>
      <c r="I115" s="31"/>
      <c r="J115" s="28"/>
      <c r="K115" s="13"/>
      <c r="L115" s="22"/>
      <c r="M115" s="31"/>
    </row>
    <row r="116" spans="1:13" ht="15">
      <c r="A116" s="101" t="s">
        <v>172</v>
      </c>
      <c r="B116" s="112" t="s">
        <v>173</v>
      </c>
      <c r="C116" s="103"/>
      <c r="D116" s="94"/>
      <c r="E116" s="94"/>
      <c r="F116" s="94"/>
      <c r="G116" s="94"/>
      <c r="H116" s="95"/>
      <c r="I116" s="31"/>
      <c r="J116" s="28"/>
      <c r="K116" s="13"/>
      <c r="L116" s="22"/>
      <c r="M116" s="31"/>
    </row>
    <row r="117" spans="1:13" ht="12.75">
      <c r="A117" s="91" t="s">
        <v>174</v>
      </c>
      <c r="B117" s="120" t="s">
        <v>175</v>
      </c>
      <c r="C117" s="93" t="s">
        <v>139</v>
      </c>
      <c r="D117" s="94">
        <v>83.58</v>
      </c>
      <c r="E117" s="94">
        <v>6.19</v>
      </c>
      <c r="F117" s="94">
        <f>E117*D117</f>
        <v>517.36</v>
      </c>
      <c r="G117" s="94"/>
      <c r="H117" s="95"/>
      <c r="I117" s="31"/>
      <c r="J117" s="28"/>
      <c r="K117" s="13"/>
      <c r="L117" s="22"/>
      <c r="M117" s="31"/>
    </row>
    <row r="118" spans="1:13" ht="12.75">
      <c r="A118" s="119" t="s">
        <v>176</v>
      </c>
      <c r="B118" s="120" t="s">
        <v>177</v>
      </c>
      <c r="C118" s="121" t="s">
        <v>139</v>
      </c>
      <c r="D118" s="94">
        <v>83.58</v>
      </c>
      <c r="E118" s="94">
        <v>0.3</v>
      </c>
      <c r="F118" s="94">
        <f>E118*D118</f>
        <v>25.07</v>
      </c>
      <c r="G118" s="94"/>
      <c r="H118" s="95"/>
      <c r="I118" s="31"/>
      <c r="J118" s="28"/>
      <c r="K118" s="13"/>
      <c r="L118" s="22"/>
      <c r="M118" s="31"/>
    </row>
    <row r="119" spans="1:13" ht="12.75">
      <c r="A119" s="119" t="s">
        <v>178</v>
      </c>
      <c r="B119" s="120" t="s">
        <v>179</v>
      </c>
      <c r="C119" s="121" t="s">
        <v>139</v>
      </c>
      <c r="D119" s="94">
        <v>83.58</v>
      </c>
      <c r="E119" s="94">
        <v>4.58</v>
      </c>
      <c r="F119" s="94">
        <f>E119*D119</f>
        <v>382.8</v>
      </c>
      <c r="G119" s="94"/>
      <c r="H119" s="95"/>
      <c r="I119" s="31"/>
      <c r="J119" s="28"/>
      <c r="K119" s="13"/>
      <c r="L119" s="22"/>
      <c r="M119" s="31"/>
    </row>
    <row r="120" spans="1:13" ht="25.5">
      <c r="A120" s="119" t="s">
        <v>180</v>
      </c>
      <c r="B120" s="120" t="s">
        <v>181</v>
      </c>
      <c r="C120" s="121" t="s">
        <v>139</v>
      </c>
      <c r="D120" s="94">
        <v>83.58</v>
      </c>
      <c r="E120" s="94">
        <v>19.77</v>
      </c>
      <c r="F120" s="94">
        <f>E120*D120</f>
        <v>1652.38</v>
      </c>
      <c r="G120" s="94"/>
      <c r="H120" s="95"/>
      <c r="I120" s="31"/>
      <c r="J120" s="28"/>
      <c r="K120" s="13"/>
      <c r="L120" s="22"/>
      <c r="M120" s="31"/>
    </row>
    <row r="121" spans="1:13" ht="12.75">
      <c r="A121" s="96"/>
      <c r="B121" s="123"/>
      <c r="C121" s="98"/>
      <c r="D121" s="99"/>
      <c r="E121" s="99"/>
      <c r="F121" s="99"/>
      <c r="G121" s="99">
        <f>SUM(F116:F120)</f>
        <v>2577.61</v>
      </c>
      <c r="H121" s="100"/>
      <c r="I121" s="31"/>
      <c r="J121" s="28"/>
      <c r="K121" s="13"/>
      <c r="L121" s="22"/>
      <c r="M121" s="31"/>
    </row>
    <row r="122" spans="1:13" ht="12.75">
      <c r="A122" s="105"/>
      <c r="B122" s="106"/>
      <c r="C122" s="107"/>
      <c r="D122" s="108"/>
      <c r="E122" s="108"/>
      <c r="F122" s="108"/>
      <c r="G122" s="108"/>
      <c r="H122" s="109">
        <f>G121+G115+G107+G95</f>
        <v>8102.57</v>
      </c>
      <c r="I122" s="31"/>
      <c r="J122" s="28"/>
      <c r="K122" s="13"/>
      <c r="L122" s="22"/>
      <c r="M122" s="31"/>
    </row>
    <row r="123" spans="1:13" ht="12.75">
      <c r="A123" s="91"/>
      <c r="B123" s="104"/>
      <c r="C123" s="93"/>
      <c r="D123" s="94"/>
      <c r="E123" s="94"/>
      <c r="F123" s="94"/>
      <c r="G123" s="94"/>
      <c r="H123" s="95"/>
      <c r="I123" s="31"/>
      <c r="J123" s="28"/>
      <c r="K123" s="13"/>
      <c r="L123" s="22"/>
      <c r="M123" s="31"/>
    </row>
    <row r="124" spans="1:13" ht="15.75">
      <c r="A124" s="110">
        <v>170</v>
      </c>
      <c r="B124" s="111" t="s">
        <v>182</v>
      </c>
      <c r="C124" s="103"/>
      <c r="D124" s="94"/>
      <c r="E124" s="94"/>
      <c r="F124" s="94"/>
      <c r="G124" s="94"/>
      <c r="H124" s="95"/>
      <c r="I124" s="31"/>
      <c r="J124" s="28"/>
      <c r="K124" s="13"/>
      <c r="L124" s="22"/>
      <c r="M124" s="31"/>
    </row>
    <row r="125" spans="1:13" ht="15">
      <c r="A125" s="101" t="s">
        <v>183</v>
      </c>
      <c r="B125" s="112" t="s">
        <v>184</v>
      </c>
      <c r="C125" s="103"/>
      <c r="D125" s="94"/>
      <c r="E125" s="94"/>
      <c r="F125" s="94"/>
      <c r="G125" s="94"/>
      <c r="H125" s="95"/>
      <c r="I125" s="31"/>
      <c r="J125" s="28"/>
      <c r="K125" s="13"/>
      <c r="L125" s="22"/>
      <c r="M125" s="31"/>
    </row>
    <row r="126" spans="1:13" ht="12.75">
      <c r="A126" s="91" t="s">
        <v>185</v>
      </c>
      <c r="B126" s="104" t="s">
        <v>186</v>
      </c>
      <c r="C126" s="93" t="s">
        <v>139</v>
      </c>
      <c r="D126" s="94">
        <v>18.99</v>
      </c>
      <c r="E126" s="94">
        <v>30.01</v>
      </c>
      <c r="F126" s="94">
        <f>E126*D126</f>
        <v>569.89</v>
      </c>
      <c r="G126" s="94"/>
      <c r="H126" s="95"/>
      <c r="I126" s="31"/>
      <c r="J126" s="28"/>
      <c r="K126" s="13"/>
      <c r="L126" s="22"/>
      <c r="M126" s="31"/>
    </row>
    <row r="127" spans="1:13" ht="12.75">
      <c r="A127" s="119" t="s">
        <v>187</v>
      </c>
      <c r="B127" s="120" t="s">
        <v>188</v>
      </c>
      <c r="C127" s="121" t="s">
        <v>139</v>
      </c>
      <c r="D127" s="94">
        <v>3.55</v>
      </c>
      <c r="E127" s="94">
        <f>E126*5</f>
        <v>150.05</v>
      </c>
      <c r="F127" s="94">
        <f>E127*D127</f>
        <v>532.68</v>
      </c>
      <c r="G127" s="94"/>
      <c r="H127" s="95"/>
      <c r="I127" s="31"/>
      <c r="J127" s="28"/>
      <c r="K127" s="13"/>
      <c r="L127" s="22"/>
      <c r="M127" s="31"/>
    </row>
    <row r="128" spans="1:13" ht="12.75">
      <c r="A128" s="91" t="s">
        <v>189</v>
      </c>
      <c r="B128" s="104" t="s">
        <v>144</v>
      </c>
      <c r="C128" s="93" t="s">
        <v>145</v>
      </c>
      <c r="D128" s="94">
        <v>98.4</v>
      </c>
      <c r="E128" s="94">
        <v>3.17</v>
      </c>
      <c r="F128" s="94">
        <f>E128*D128</f>
        <v>311.93</v>
      </c>
      <c r="G128" s="94"/>
      <c r="H128" s="95"/>
      <c r="I128" s="31"/>
      <c r="J128" s="28"/>
      <c r="K128" s="13"/>
      <c r="L128" s="22"/>
      <c r="M128" s="31"/>
    </row>
    <row r="129" spans="1:13" ht="12.75">
      <c r="A129" s="91" t="s">
        <v>190</v>
      </c>
      <c r="B129" s="104" t="s">
        <v>161</v>
      </c>
      <c r="C129" s="93" t="s">
        <v>145</v>
      </c>
      <c r="D129" s="94">
        <v>9.84</v>
      </c>
      <c r="E129" s="94">
        <v>3.49</v>
      </c>
      <c r="F129" s="94">
        <f>E129*D129</f>
        <v>34.34</v>
      </c>
      <c r="G129" s="94"/>
      <c r="H129" s="95"/>
      <c r="I129" s="31"/>
      <c r="J129" s="28"/>
      <c r="K129" s="13"/>
      <c r="L129" s="22"/>
      <c r="M129" s="31"/>
    </row>
    <row r="130" spans="1:13" ht="25.5">
      <c r="A130" s="91" t="s">
        <v>191</v>
      </c>
      <c r="B130" s="104" t="s">
        <v>147</v>
      </c>
      <c r="C130" s="93" t="s">
        <v>136</v>
      </c>
      <c r="D130" s="94">
        <v>1.23</v>
      </c>
      <c r="E130" s="94">
        <v>227.37</v>
      </c>
      <c r="F130" s="94">
        <f>E130*D130</f>
        <v>279.67</v>
      </c>
      <c r="G130" s="94"/>
      <c r="H130" s="95"/>
      <c r="I130" s="31"/>
      <c r="J130" s="28"/>
      <c r="K130" s="13"/>
      <c r="L130" s="22"/>
      <c r="M130" s="31"/>
    </row>
    <row r="131" spans="1:13" ht="12.75">
      <c r="A131" s="96"/>
      <c r="B131" s="97"/>
      <c r="C131" s="98"/>
      <c r="D131" s="99"/>
      <c r="E131" s="99"/>
      <c r="F131" s="99"/>
      <c r="G131" s="99">
        <f>SUM(F123:F130)</f>
        <v>1728.51</v>
      </c>
      <c r="H131" s="100"/>
      <c r="I131" s="31"/>
      <c r="J131" s="28"/>
      <c r="K131" s="13"/>
      <c r="L131" s="22"/>
      <c r="M131" s="31"/>
    </row>
    <row r="132" spans="1:13" ht="15">
      <c r="A132" s="101" t="s">
        <v>192</v>
      </c>
      <c r="B132" s="112" t="s">
        <v>193</v>
      </c>
      <c r="C132" s="103"/>
      <c r="D132" s="94"/>
      <c r="E132" s="94"/>
      <c r="F132" s="94"/>
      <c r="G132" s="94"/>
      <c r="H132" s="95"/>
      <c r="I132" s="31"/>
      <c r="J132" s="28"/>
      <c r="K132" s="13"/>
      <c r="L132" s="22"/>
      <c r="M132" s="31"/>
    </row>
    <row r="133" spans="1:13" ht="12.75">
      <c r="A133" s="119" t="s">
        <v>194</v>
      </c>
      <c r="B133" s="120" t="s">
        <v>188</v>
      </c>
      <c r="C133" s="121" t="s">
        <v>139</v>
      </c>
      <c r="D133" s="94">
        <v>7.1</v>
      </c>
      <c r="E133" s="94">
        <f>E127</f>
        <v>150.05</v>
      </c>
      <c r="F133" s="94">
        <f>E133*D133</f>
        <v>1065.36</v>
      </c>
      <c r="G133" s="94"/>
      <c r="H133" s="95"/>
      <c r="I133" s="31"/>
      <c r="J133" s="28"/>
      <c r="K133" s="13"/>
      <c r="L133" s="22"/>
      <c r="M133" s="31"/>
    </row>
    <row r="134" spans="1:13" ht="12.75">
      <c r="A134" s="91" t="s">
        <v>195</v>
      </c>
      <c r="B134" s="104" t="s">
        <v>144</v>
      </c>
      <c r="C134" s="93" t="s">
        <v>145</v>
      </c>
      <c r="D134" s="94">
        <v>36.8</v>
      </c>
      <c r="E134" s="94">
        <v>3.17</v>
      </c>
      <c r="F134" s="94">
        <f>E134*D134</f>
        <v>116.66</v>
      </c>
      <c r="G134" s="94"/>
      <c r="H134" s="95"/>
      <c r="I134" s="31"/>
      <c r="J134" s="28"/>
      <c r="K134" s="13"/>
      <c r="L134" s="22"/>
      <c r="M134" s="31"/>
    </row>
    <row r="135" spans="1:13" s="10" customFormat="1" ht="12.75">
      <c r="A135" s="91" t="s">
        <v>196</v>
      </c>
      <c r="B135" s="104" t="s">
        <v>161</v>
      </c>
      <c r="C135" s="93" t="s">
        <v>145</v>
      </c>
      <c r="D135" s="94">
        <v>3.68</v>
      </c>
      <c r="E135" s="94">
        <v>3.49</v>
      </c>
      <c r="F135" s="94">
        <f>E135*D135</f>
        <v>12.84</v>
      </c>
      <c r="G135" s="94"/>
      <c r="H135" s="95"/>
      <c r="I135" s="31"/>
      <c r="J135" s="28"/>
      <c r="K135" s="13"/>
      <c r="L135" s="22"/>
      <c r="M135" s="31"/>
    </row>
    <row r="136" spans="1:13" s="10" customFormat="1" ht="25.5">
      <c r="A136" s="91" t="s">
        <v>197</v>
      </c>
      <c r="B136" s="104" t="s">
        <v>147</v>
      </c>
      <c r="C136" s="93" t="s">
        <v>136</v>
      </c>
      <c r="D136" s="94">
        <v>0.46</v>
      </c>
      <c r="E136" s="94">
        <v>227.37</v>
      </c>
      <c r="F136" s="94">
        <f>E136*D136</f>
        <v>104.59</v>
      </c>
      <c r="G136" s="94"/>
      <c r="H136" s="95"/>
      <c r="I136" s="31"/>
      <c r="J136" s="28"/>
      <c r="K136" s="13"/>
      <c r="L136" s="22"/>
      <c r="M136" s="31"/>
    </row>
    <row r="137" spans="1:13" s="18" customFormat="1" ht="12.75">
      <c r="A137" s="96"/>
      <c r="B137" s="97"/>
      <c r="C137" s="98"/>
      <c r="D137" s="99"/>
      <c r="E137" s="99"/>
      <c r="F137" s="99"/>
      <c r="G137" s="99">
        <f>SUM(F132:F136)</f>
        <v>1299.45</v>
      </c>
      <c r="H137" s="100"/>
      <c r="I137" s="31"/>
      <c r="J137" s="28"/>
      <c r="K137" s="13"/>
      <c r="L137" s="22"/>
      <c r="M137" s="31"/>
    </row>
    <row r="138" spans="1:13" ht="15">
      <c r="A138" s="101" t="s">
        <v>198</v>
      </c>
      <c r="B138" s="112" t="s">
        <v>199</v>
      </c>
      <c r="C138" s="103"/>
      <c r="D138" s="94"/>
      <c r="E138" s="94"/>
      <c r="F138" s="94"/>
      <c r="G138" s="94"/>
      <c r="H138" s="95"/>
      <c r="I138" s="31"/>
      <c r="J138" s="28"/>
      <c r="K138" s="13"/>
      <c r="L138" s="22"/>
      <c r="M138" s="31"/>
    </row>
    <row r="139" spans="1:13" ht="12.75">
      <c r="A139" s="91" t="s">
        <v>200</v>
      </c>
      <c r="B139" s="104" t="s">
        <v>201</v>
      </c>
      <c r="C139" s="93" t="s">
        <v>139</v>
      </c>
      <c r="D139" s="94">
        <v>164.06</v>
      </c>
      <c r="E139" s="94">
        <v>30.01</v>
      </c>
      <c r="F139" s="94">
        <f aca="true" t="shared" si="8" ref="F139:F144">E139*D139</f>
        <v>4923.44</v>
      </c>
      <c r="G139" s="94"/>
      <c r="H139" s="95"/>
      <c r="I139" s="31"/>
      <c r="J139" s="28"/>
      <c r="K139" s="13"/>
      <c r="L139" s="22"/>
      <c r="M139" s="31"/>
    </row>
    <row r="140" spans="1:13" s="10" customFormat="1" ht="12.75">
      <c r="A140" s="91">
        <v>170</v>
      </c>
      <c r="B140" s="92" t="s">
        <v>202</v>
      </c>
      <c r="C140" s="93" t="s">
        <v>139</v>
      </c>
      <c r="D140" s="94">
        <v>3.77</v>
      </c>
      <c r="E140" s="94">
        <v>30.01</v>
      </c>
      <c r="F140" s="94">
        <f t="shared" si="8"/>
        <v>113.14</v>
      </c>
      <c r="G140" s="94"/>
      <c r="H140" s="95"/>
      <c r="I140" s="31"/>
      <c r="J140" s="28"/>
      <c r="K140" s="13"/>
      <c r="L140" s="22"/>
      <c r="M140" s="31"/>
    </row>
    <row r="141" spans="1:13" ht="12.75">
      <c r="A141" s="91" t="s">
        <v>203</v>
      </c>
      <c r="B141" s="104" t="s">
        <v>144</v>
      </c>
      <c r="C141" s="93" t="s">
        <v>145</v>
      </c>
      <c r="D141" s="94">
        <v>747.2</v>
      </c>
      <c r="E141" s="94">
        <v>3.17</v>
      </c>
      <c r="F141" s="94">
        <f t="shared" si="8"/>
        <v>2368.62</v>
      </c>
      <c r="G141" s="94"/>
      <c r="H141" s="95"/>
      <c r="I141" s="31"/>
      <c r="J141" s="28"/>
      <c r="K141" s="13"/>
      <c r="L141" s="22"/>
      <c r="M141" s="31"/>
    </row>
    <row r="142" spans="1:13" ht="12.75">
      <c r="A142" s="91" t="s">
        <v>204</v>
      </c>
      <c r="B142" s="104" t="s">
        <v>161</v>
      </c>
      <c r="C142" s="93" t="s">
        <v>145</v>
      </c>
      <c r="D142" s="94">
        <v>74.72</v>
      </c>
      <c r="E142" s="94">
        <v>3.49</v>
      </c>
      <c r="F142" s="94">
        <f t="shared" si="8"/>
        <v>260.77</v>
      </c>
      <c r="G142" s="94"/>
      <c r="H142" s="95"/>
      <c r="I142" s="31"/>
      <c r="J142" s="28"/>
      <c r="K142" s="13"/>
      <c r="L142" s="22"/>
      <c r="M142" s="31"/>
    </row>
    <row r="143" spans="1:13" ht="25.5">
      <c r="A143" s="91" t="s">
        <v>205</v>
      </c>
      <c r="B143" s="104" t="s">
        <v>147</v>
      </c>
      <c r="C143" s="93" t="s">
        <v>136</v>
      </c>
      <c r="D143" s="94">
        <v>9.34</v>
      </c>
      <c r="E143" s="94">
        <v>227.37</v>
      </c>
      <c r="F143" s="94">
        <f t="shared" si="8"/>
        <v>2123.64</v>
      </c>
      <c r="G143" s="94"/>
      <c r="H143" s="95"/>
      <c r="I143" s="31"/>
      <c r="J143" s="28"/>
      <c r="K143" s="13"/>
      <c r="L143" s="22"/>
      <c r="M143" s="31"/>
    </row>
    <row r="144" spans="1:13" ht="12.75">
      <c r="A144" s="91" t="s">
        <v>206</v>
      </c>
      <c r="B144" s="104" t="s">
        <v>207</v>
      </c>
      <c r="C144" s="93" t="s">
        <v>139</v>
      </c>
      <c r="D144" s="94">
        <v>70.16</v>
      </c>
      <c r="E144" s="94">
        <v>4.68</v>
      </c>
      <c r="F144" s="94">
        <f t="shared" si="8"/>
        <v>328.35</v>
      </c>
      <c r="G144" s="94"/>
      <c r="H144" s="95"/>
      <c r="I144" s="31"/>
      <c r="J144" s="28"/>
      <c r="K144" s="13"/>
      <c r="L144" s="22"/>
      <c r="M144" s="31"/>
    </row>
    <row r="145" spans="1:13" ht="12.75">
      <c r="A145" s="96"/>
      <c r="B145" s="97"/>
      <c r="C145" s="98"/>
      <c r="D145" s="99"/>
      <c r="E145" s="99"/>
      <c r="F145" s="99"/>
      <c r="G145" s="99">
        <f>SUM(F138:F144)</f>
        <v>10117.96</v>
      </c>
      <c r="H145" s="100"/>
      <c r="I145" s="31"/>
      <c r="J145" s="28"/>
      <c r="K145" s="13"/>
      <c r="L145" s="22"/>
      <c r="M145" s="31"/>
    </row>
    <row r="146" spans="1:13" ht="15">
      <c r="A146" s="101" t="s">
        <v>208</v>
      </c>
      <c r="B146" s="112" t="s">
        <v>209</v>
      </c>
      <c r="C146" s="103"/>
      <c r="D146" s="94"/>
      <c r="E146" s="94"/>
      <c r="F146" s="94"/>
      <c r="G146" s="94"/>
      <c r="H146" s="95"/>
      <c r="I146" s="31"/>
      <c r="J146" s="28"/>
      <c r="K146" s="13"/>
      <c r="L146" s="22"/>
      <c r="M146" s="31"/>
    </row>
    <row r="147" spans="1:13" ht="12.75">
      <c r="A147" s="119" t="s">
        <v>210</v>
      </c>
      <c r="B147" s="120" t="s">
        <v>211</v>
      </c>
      <c r="C147" s="121" t="s">
        <v>139</v>
      </c>
      <c r="D147" s="94">
        <v>36.68</v>
      </c>
      <c r="E147" s="94">
        <f>E127</f>
        <v>150.05</v>
      </c>
      <c r="F147" s="94">
        <f>E147*D147</f>
        <v>5503.83</v>
      </c>
      <c r="G147" s="94"/>
      <c r="H147" s="95"/>
      <c r="I147" s="31"/>
      <c r="J147" s="28"/>
      <c r="K147" s="13"/>
      <c r="L147" s="22"/>
      <c r="M147" s="31"/>
    </row>
    <row r="148" spans="1:13" s="10" customFormat="1" ht="12.75">
      <c r="A148" s="91" t="s">
        <v>212</v>
      </c>
      <c r="B148" s="104" t="s">
        <v>144</v>
      </c>
      <c r="C148" s="93" t="s">
        <v>145</v>
      </c>
      <c r="D148" s="94">
        <v>172.8</v>
      </c>
      <c r="E148" s="94">
        <v>3.17</v>
      </c>
      <c r="F148" s="94">
        <f>E148*D148</f>
        <v>547.78</v>
      </c>
      <c r="G148" s="94"/>
      <c r="H148" s="95"/>
      <c r="I148" s="31"/>
      <c r="J148" s="28"/>
      <c r="K148" s="13"/>
      <c r="L148" s="22"/>
      <c r="M148" s="31"/>
    </row>
    <row r="149" spans="1:13" s="18" customFormat="1" ht="12.75">
      <c r="A149" s="91" t="s">
        <v>213</v>
      </c>
      <c r="B149" s="104" t="s">
        <v>161</v>
      </c>
      <c r="C149" s="93" t="s">
        <v>145</v>
      </c>
      <c r="D149" s="94">
        <v>17.28</v>
      </c>
      <c r="E149" s="94">
        <v>3.49</v>
      </c>
      <c r="F149" s="94">
        <f>E149*D149</f>
        <v>60.31</v>
      </c>
      <c r="G149" s="94"/>
      <c r="H149" s="95"/>
      <c r="I149" s="31"/>
      <c r="J149" s="28"/>
      <c r="K149" s="13"/>
      <c r="L149" s="22"/>
      <c r="M149" s="31"/>
    </row>
    <row r="150" spans="1:13" s="18" customFormat="1" ht="25.5">
      <c r="A150" s="91" t="s">
        <v>214</v>
      </c>
      <c r="B150" s="104" t="s">
        <v>147</v>
      </c>
      <c r="C150" s="93" t="s">
        <v>136</v>
      </c>
      <c r="D150" s="94">
        <v>2.16</v>
      </c>
      <c r="E150" s="94">
        <v>227.37</v>
      </c>
      <c r="F150" s="94">
        <f>E150*D150</f>
        <v>491.12</v>
      </c>
      <c r="G150" s="94"/>
      <c r="H150" s="95"/>
      <c r="I150" s="31"/>
      <c r="J150" s="28"/>
      <c r="K150" s="13"/>
      <c r="L150" s="22"/>
      <c r="M150" s="31"/>
    </row>
    <row r="151" spans="1:13" s="18" customFormat="1" ht="12.75">
      <c r="A151" s="96"/>
      <c r="B151" s="97"/>
      <c r="C151" s="98"/>
      <c r="D151" s="99"/>
      <c r="E151" s="99"/>
      <c r="F151" s="99"/>
      <c r="G151" s="99">
        <f>SUM(F146:F150)</f>
        <v>6603.04</v>
      </c>
      <c r="H151" s="100"/>
      <c r="I151" s="31"/>
      <c r="J151" s="28"/>
      <c r="K151" s="13"/>
      <c r="L151" s="22"/>
      <c r="M151" s="31"/>
    </row>
    <row r="152" spans="1:13" s="18" customFormat="1" ht="12.75">
      <c r="A152" s="105"/>
      <c r="B152" s="106"/>
      <c r="C152" s="107"/>
      <c r="D152" s="108"/>
      <c r="E152" s="108"/>
      <c r="F152" s="108"/>
      <c r="G152" s="108"/>
      <c r="H152" s="109">
        <f>G151+G145+G137+G131</f>
        <v>19748.96</v>
      </c>
      <c r="I152" s="31"/>
      <c r="J152" s="28"/>
      <c r="K152" s="13"/>
      <c r="L152" s="22"/>
      <c r="M152" s="31"/>
    </row>
    <row r="153" spans="1:13" s="18" customFormat="1" ht="12.75">
      <c r="A153" s="91"/>
      <c r="B153" s="104"/>
      <c r="C153" s="93"/>
      <c r="D153" s="94"/>
      <c r="E153" s="94"/>
      <c r="F153" s="94"/>
      <c r="G153" s="94"/>
      <c r="H153" s="95"/>
      <c r="I153" s="31"/>
      <c r="J153" s="28"/>
      <c r="K153" s="13"/>
      <c r="L153" s="22"/>
      <c r="M153" s="31"/>
    </row>
    <row r="154" spans="1:13" s="18" customFormat="1" ht="15.75">
      <c r="A154" s="110">
        <v>180</v>
      </c>
      <c r="B154" s="111" t="s">
        <v>215</v>
      </c>
      <c r="C154" s="103"/>
      <c r="D154" s="94"/>
      <c r="E154" s="94"/>
      <c r="F154" s="94"/>
      <c r="G154" s="94"/>
      <c r="H154" s="95"/>
      <c r="I154" s="31"/>
      <c r="J154" s="28"/>
      <c r="K154" s="13"/>
      <c r="L154" s="22"/>
      <c r="M154" s="31"/>
    </row>
    <row r="155" spans="1:13" s="18" customFormat="1" ht="15">
      <c r="A155" s="101" t="s">
        <v>216</v>
      </c>
      <c r="B155" s="112" t="s">
        <v>217</v>
      </c>
      <c r="C155" s="103"/>
      <c r="D155" s="94"/>
      <c r="E155" s="94"/>
      <c r="F155" s="94"/>
      <c r="G155" s="94"/>
      <c r="H155" s="95"/>
      <c r="I155" s="31"/>
      <c r="J155" s="28"/>
      <c r="K155" s="13"/>
      <c r="L155" s="22"/>
      <c r="M155" s="31"/>
    </row>
    <row r="156" spans="1:13" s="18" customFormat="1" ht="25.5">
      <c r="A156" s="119" t="s">
        <v>218</v>
      </c>
      <c r="B156" s="120" t="s">
        <v>219</v>
      </c>
      <c r="C156" s="121" t="s">
        <v>139</v>
      </c>
      <c r="D156" s="94">
        <v>322.95</v>
      </c>
      <c r="E156" s="94">
        <f>K157*0.4</f>
        <v>0</v>
      </c>
      <c r="F156" s="94">
        <f>E156*D156</f>
        <v>0</v>
      </c>
      <c r="G156" s="94"/>
      <c r="H156" s="95"/>
      <c r="I156" s="31"/>
      <c r="J156" s="28"/>
      <c r="K156" s="13"/>
      <c r="L156" s="22"/>
      <c r="M156" s="31"/>
    </row>
    <row r="157" spans="1:13" s="18" customFormat="1" ht="25.5">
      <c r="A157" s="119" t="s">
        <v>220</v>
      </c>
      <c r="B157" s="120" t="s">
        <v>221</v>
      </c>
      <c r="C157" s="121" t="s">
        <v>139</v>
      </c>
      <c r="D157" s="94">
        <v>322.95</v>
      </c>
      <c r="E157" s="94">
        <f>K157*0.6</f>
        <v>0</v>
      </c>
      <c r="F157" s="94">
        <f>E157*D157</f>
        <v>0</v>
      </c>
      <c r="G157" s="94"/>
      <c r="H157" s="95"/>
      <c r="I157" s="31"/>
      <c r="J157" s="28"/>
      <c r="K157" s="13"/>
      <c r="L157" s="22"/>
      <c r="M157" s="31"/>
    </row>
    <row r="158" spans="1:13" s="18" customFormat="1" ht="25.5">
      <c r="A158" s="119" t="s">
        <v>222</v>
      </c>
      <c r="B158" s="120" t="s">
        <v>223</v>
      </c>
      <c r="C158" s="121" t="s">
        <v>139</v>
      </c>
      <c r="D158" s="94">
        <v>6.27</v>
      </c>
      <c r="E158" s="94">
        <v>18.49</v>
      </c>
      <c r="F158" s="94">
        <f>E158*D158</f>
        <v>115.93</v>
      </c>
      <c r="G158" s="94"/>
      <c r="H158" s="95"/>
      <c r="I158" s="31"/>
      <c r="J158" s="28"/>
      <c r="K158" s="13"/>
      <c r="L158" s="22"/>
      <c r="M158" s="31"/>
    </row>
    <row r="159" spans="1:13" s="18" customFormat="1" ht="12.75">
      <c r="A159" s="96"/>
      <c r="B159" s="97"/>
      <c r="C159" s="98"/>
      <c r="D159" s="99"/>
      <c r="E159" s="99"/>
      <c r="F159" s="99"/>
      <c r="G159" s="99">
        <f>SUM(F153:F158)</f>
        <v>115.93</v>
      </c>
      <c r="H159" s="100"/>
      <c r="I159" s="31"/>
      <c r="J159" s="28"/>
      <c r="K159" s="13"/>
      <c r="L159" s="22"/>
      <c r="M159" s="31"/>
    </row>
    <row r="160" spans="1:13" ht="30">
      <c r="A160" s="101" t="s">
        <v>224</v>
      </c>
      <c r="B160" s="112" t="s">
        <v>225</v>
      </c>
      <c r="C160" s="124"/>
      <c r="D160" s="94"/>
      <c r="E160" s="94"/>
      <c r="F160" s="94"/>
      <c r="G160" s="94"/>
      <c r="H160" s="95"/>
      <c r="I160" s="31"/>
      <c r="J160" s="28"/>
      <c r="K160" s="13"/>
      <c r="L160" s="22"/>
      <c r="M160" s="31"/>
    </row>
    <row r="161" spans="1:13" ht="25.5">
      <c r="A161" s="119" t="s">
        <v>226</v>
      </c>
      <c r="B161" s="120" t="s">
        <v>227</v>
      </c>
      <c r="C161" s="121" t="s">
        <v>139</v>
      </c>
      <c r="D161" s="94">
        <v>33.94</v>
      </c>
      <c r="E161" s="94">
        <v>26.48</v>
      </c>
      <c r="F161" s="94">
        <f>E161*D161</f>
        <v>898.73</v>
      </c>
      <c r="G161" s="94"/>
      <c r="H161" s="95"/>
      <c r="I161" s="31"/>
      <c r="J161" s="28"/>
      <c r="K161" s="13"/>
      <c r="L161" s="22"/>
      <c r="M161" s="31"/>
    </row>
    <row r="162" spans="1:13" ht="12.75">
      <c r="A162" s="91" t="s">
        <v>228</v>
      </c>
      <c r="B162" s="104" t="s">
        <v>229</v>
      </c>
      <c r="C162" s="93" t="s">
        <v>139</v>
      </c>
      <c r="D162" s="94">
        <v>33.94</v>
      </c>
      <c r="E162" s="94">
        <v>3.55</v>
      </c>
      <c r="F162" s="94">
        <f>E162*D162</f>
        <v>120.49</v>
      </c>
      <c r="G162" s="94"/>
      <c r="H162" s="95"/>
      <c r="I162" s="31"/>
      <c r="J162" s="28"/>
      <c r="K162" s="13"/>
      <c r="L162" s="22"/>
      <c r="M162" s="31"/>
    </row>
    <row r="163" spans="1:13" s="18" customFormat="1" ht="12.75">
      <c r="A163" s="119" t="s">
        <v>230</v>
      </c>
      <c r="B163" s="120" t="s">
        <v>231</v>
      </c>
      <c r="C163" s="121" t="s">
        <v>139</v>
      </c>
      <c r="D163" s="94">
        <v>33.94</v>
      </c>
      <c r="E163" s="94">
        <v>16.99</v>
      </c>
      <c r="F163" s="94">
        <f>E163*D163</f>
        <v>576.64</v>
      </c>
      <c r="G163" s="94"/>
      <c r="H163" s="95"/>
      <c r="I163" s="31"/>
      <c r="J163" s="28"/>
      <c r="K163" s="13"/>
      <c r="L163" s="22"/>
      <c r="M163" s="31"/>
    </row>
    <row r="164" spans="1:13" ht="12.75">
      <c r="A164" s="96"/>
      <c r="B164" s="97"/>
      <c r="C164" s="98"/>
      <c r="D164" s="99"/>
      <c r="E164" s="96"/>
      <c r="F164" s="99"/>
      <c r="G164" s="99">
        <f>SUM(F160:F163)</f>
        <v>1595.86</v>
      </c>
      <c r="H164" s="100"/>
      <c r="I164" s="31"/>
      <c r="J164" s="28"/>
      <c r="K164" s="13"/>
      <c r="L164" s="22"/>
      <c r="M164" s="31"/>
    </row>
    <row r="165" spans="1:13" ht="30">
      <c r="A165" s="101" t="s">
        <v>232</v>
      </c>
      <c r="B165" s="112" t="s">
        <v>233</v>
      </c>
      <c r="C165" s="103"/>
      <c r="D165" s="94"/>
      <c r="E165" s="94"/>
      <c r="F165" s="94"/>
      <c r="G165" s="94"/>
      <c r="H165" s="95"/>
      <c r="I165" s="31"/>
      <c r="J165" s="28"/>
      <c r="K165" s="13"/>
      <c r="L165" s="22"/>
      <c r="M165" s="31"/>
    </row>
    <row r="166" spans="1:13" s="10" customFormat="1" ht="12.75">
      <c r="A166" s="91">
        <v>180</v>
      </c>
      <c r="B166" s="120" t="s">
        <v>234</v>
      </c>
      <c r="C166" s="93" t="s">
        <v>139</v>
      </c>
      <c r="D166" s="94">
        <v>64.49</v>
      </c>
      <c r="E166" s="94">
        <v>41.1</v>
      </c>
      <c r="F166" s="94">
        <f>E166*D166</f>
        <v>2650.54</v>
      </c>
      <c r="G166" s="94"/>
      <c r="H166" s="95"/>
      <c r="I166" s="31"/>
      <c r="J166" s="28"/>
      <c r="K166" s="13"/>
      <c r="L166" s="22"/>
      <c r="M166" s="31"/>
    </row>
    <row r="167" spans="1:13" s="18" customFormat="1" ht="12.75">
      <c r="A167" s="91">
        <v>180</v>
      </c>
      <c r="B167" s="120" t="s">
        <v>235</v>
      </c>
      <c r="C167" s="121" t="s">
        <v>139</v>
      </c>
      <c r="D167" s="94">
        <v>1.61</v>
      </c>
      <c r="E167" s="94">
        <v>41.1</v>
      </c>
      <c r="F167" s="94">
        <f>E167*D167</f>
        <v>66.17</v>
      </c>
      <c r="G167" s="94"/>
      <c r="H167" s="95"/>
      <c r="I167" s="31"/>
      <c r="J167" s="28"/>
      <c r="K167" s="13"/>
      <c r="L167" s="22"/>
      <c r="M167" s="31"/>
    </row>
    <row r="168" spans="1:13" ht="12.75">
      <c r="A168" s="91">
        <v>180</v>
      </c>
      <c r="B168" s="120" t="s">
        <v>236</v>
      </c>
      <c r="C168" s="121" t="s">
        <v>139</v>
      </c>
      <c r="D168" s="94">
        <v>11.27</v>
      </c>
      <c r="E168" s="94">
        <v>39.8</v>
      </c>
      <c r="F168" s="94">
        <f>E168*D168</f>
        <v>448.55</v>
      </c>
      <c r="G168" s="94"/>
      <c r="H168" s="95"/>
      <c r="I168" s="31"/>
      <c r="J168" s="28"/>
      <c r="K168" s="13"/>
      <c r="L168" s="22"/>
      <c r="M168" s="31"/>
    </row>
    <row r="169" spans="1:13" ht="12.75">
      <c r="A169" s="91">
        <v>180</v>
      </c>
      <c r="B169" s="120" t="s">
        <v>237</v>
      </c>
      <c r="C169" s="121" t="s">
        <v>139</v>
      </c>
      <c r="D169" s="94">
        <v>9.08</v>
      </c>
      <c r="E169" s="94">
        <v>39.8</v>
      </c>
      <c r="F169" s="94">
        <f>E169*D169</f>
        <v>361.38</v>
      </c>
      <c r="G169" s="94"/>
      <c r="H169" s="95"/>
      <c r="I169" s="31"/>
      <c r="J169" s="28"/>
      <c r="K169" s="13"/>
      <c r="L169" s="22"/>
      <c r="M169" s="31"/>
    </row>
    <row r="170" spans="1:13" ht="12.75">
      <c r="A170" s="91" t="s">
        <v>238</v>
      </c>
      <c r="B170" s="120" t="s">
        <v>239</v>
      </c>
      <c r="C170" s="93" t="s">
        <v>16</v>
      </c>
      <c r="D170" s="94">
        <v>1</v>
      </c>
      <c r="E170" s="94"/>
      <c r="F170" s="94">
        <f>E170*D170</f>
        <v>0</v>
      </c>
      <c r="G170" s="94"/>
      <c r="H170" s="95"/>
      <c r="I170" s="31"/>
      <c r="J170" s="28"/>
      <c r="K170" s="13"/>
      <c r="L170" s="22"/>
      <c r="M170" s="31"/>
    </row>
    <row r="171" spans="1:13" ht="12.75">
      <c r="A171" s="96"/>
      <c r="B171" s="123"/>
      <c r="C171" s="98"/>
      <c r="D171" s="99"/>
      <c r="E171" s="99"/>
      <c r="F171" s="99"/>
      <c r="G171" s="99">
        <f>SUM(F165:F170)</f>
        <v>3526.64</v>
      </c>
      <c r="H171" s="100"/>
      <c r="I171" s="31"/>
      <c r="J171" s="28"/>
      <c r="K171" s="13"/>
      <c r="L171" s="22"/>
      <c r="M171" s="31"/>
    </row>
    <row r="172" spans="1:13" s="10" customFormat="1" ht="12.75">
      <c r="A172" s="105"/>
      <c r="B172" s="106"/>
      <c r="C172" s="107"/>
      <c r="D172" s="108"/>
      <c r="E172" s="108"/>
      <c r="F172" s="108"/>
      <c r="G172" s="108"/>
      <c r="H172" s="109">
        <f>G171+G164+G159</f>
        <v>5238.43</v>
      </c>
      <c r="I172" s="31"/>
      <c r="J172" s="28"/>
      <c r="K172" s="13"/>
      <c r="L172" s="22"/>
      <c r="M172" s="31"/>
    </row>
    <row r="173" spans="1:13" ht="12.75">
      <c r="A173" s="91"/>
      <c r="B173" s="104"/>
      <c r="C173" s="93"/>
      <c r="D173" s="94"/>
      <c r="E173" s="94"/>
      <c r="F173" s="94"/>
      <c r="G173" s="94"/>
      <c r="H173" s="95"/>
      <c r="I173" s="31"/>
      <c r="J173" s="28"/>
      <c r="K173" s="13"/>
      <c r="L173" s="22"/>
      <c r="M173" s="31"/>
    </row>
    <row r="174" spans="1:13" ht="15.75">
      <c r="A174" s="110">
        <v>190</v>
      </c>
      <c r="B174" s="111" t="s">
        <v>240</v>
      </c>
      <c r="C174" s="103"/>
      <c r="D174" s="94"/>
      <c r="E174" s="94"/>
      <c r="F174" s="94"/>
      <c r="G174" s="94"/>
      <c r="H174" s="95"/>
      <c r="I174" s="31"/>
      <c r="J174" s="28"/>
      <c r="K174" s="13"/>
      <c r="L174" s="22"/>
      <c r="M174" s="31"/>
    </row>
    <row r="175" spans="1:13" ht="30">
      <c r="A175" s="101" t="s">
        <v>241</v>
      </c>
      <c r="B175" s="112" t="s">
        <v>242</v>
      </c>
      <c r="C175" s="103"/>
      <c r="D175" s="94"/>
      <c r="E175" s="94"/>
      <c r="F175" s="94"/>
      <c r="G175" s="94"/>
      <c r="H175" s="95"/>
      <c r="I175" s="31"/>
      <c r="J175" s="28"/>
      <c r="K175" s="13"/>
      <c r="L175" s="22"/>
      <c r="M175" s="31"/>
    </row>
    <row r="176" spans="1:13" ht="12.75">
      <c r="A176" s="119">
        <v>190</v>
      </c>
      <c r="B176" s="120" t="s">
        <v>243</v>
      </c>
      <c r="C176" s="121" t="s">
        <v>61</v>
      </c>
      <c r="D176" s="94">
        <v>2</v>
      </c>
      <c r="E176" s="94">
        <v>1189.1</v>
      </c>
      <c r="F176" s="94">
        <f aca="true" t="shared" si="9" ref="F176:F183">E176*D176</f>
        <v>2378.2</v>
      </c>
      <c r="G176" s="94"/>
      <c r="H176" s="95"/>
      <c r="I176" s="31"/>
      <c r="J176" s="28"/>
      <c r="K176" s="13"/>
      <c r="L176" s="22"/>
      <c r="M176" s="31"/>
    </row>
    <row r="177" spans="1:13" ht="12.75">
      <c r="A177" s="119">
        <v>190</v>
      </c>
      <c r="B177" s="120" t="s">
        <v>244</v>
      </c>
      <c r="C177" s="121" t="s">
        <v>61</v>
      </c>
      <c r="D177" s="94">
        <v>1</v>
      </c>
      <c r="E177" s="94">
        <v>627.41</v>
      </c>
      <c r="F177" s="94">
        <f t="shared" si="9"/>
        <v>627.41</v>
      </c>
      <c r="G177" s="94"/>
      <c r="H177" s="95"/>
      <c r="I177" s="31"/>
      <c r="J177" s="28"/>
      <c r="K177" s="13"/>
      <c r="L177" s="22"/>
      <c r="M177" s="31"/>
    </row>
    <row r="178" spans="1:13" ht="12.75">
      <c r="A178" s="119">
        <v>190</v>
      </c>
      <c r="B178" s="120" t="s">
        <v>245</v>
      </c>
      <c r="C178" s="121" t="s">
        <v>61</v>
      </c>
      <c r="D178" s="94">
        <v>5</v>
      </c>
      <c r="E178" s="94">
        <v>149.38</v>
      </c>
      <c r="F178" s="94">
        <f t="shared" si="9"/>
        <v>746.9</v>
      </c>
      <c r="G178" s="94"/>
      <c r="H178" s="95"/>
      <c r="I178" s="31"/>
      <c r="J178" s="28"/>
      <c r="K178" s="13"/>
      <c r="L178" s="22"/>
      <c r="M178" s="31"/>
    </row>
    <row r="179" spans="1:13" ht="12.75">
      <c r="A179" s="119">
        <v>190</v>
      </c>
      <c r="B179" s="120" t="s">
        <v>246</v>
      </c>
      <c r="C179" s="121" t="s">
        <v>61</v>
      </c>
      <c r="D179" s="94">
        <v>1</v>
      </c>
      <c r="E179" s="94">
        <v>298.76</v>
      </c>
      <c r="F179" s="94">
        <f t="shared" si="9"/>
        <v>298.76</v>
      </c>
      <c r="G179" s="94"/>
      <c r="H179" s="95"/>
      <c r="I179" s="31"/>
      <c r="J179" s="28"/>
      <c r="K179" s="13"/>
      <c r="L179" s="22"/>
      <c r="M179" s="31"/>
    </row>
    <row r="180" spans="1:13" ht="12.75">
      <c r="A180" s="119">
        <v>190</v>
      </c>
      <c r="B180" s="120" t="s">
        <v>247</v>
      </c>
      <c r="C180" s="121" t="s">
        <v>61</v>
      </c>
      <c r="D180" s="94">
        <v>1</v>
      </c>
      <c r="E180" s="94">
        <v>832.37</v>
      </c>
      <c r="F180" s="94">
        <f t="shared" si="9"/>
        <v>832.37</v>
      </c>
      <c r="G180" s="94"/>
      <c r="H180" s="95"/>
      <c r="I180" s="31"/>
      <c r="J180" s="28"/>
      <c r="K180" s="13"/>
      <c r="L180" s="22"/>
      <c r="M180" s="31"/>
    </row>
    <row r="181" spans="1:13" ht="38.25">
      <c r="A181" s="119">
        <v>190</v>
      </c>
      <c r="B181" s="120" t="s">
        <v>248</v>
      </c>
      <c r="C181" s="121" t="s">
        <v>61</v>
      </c>
      <c r="D181" s="94">
        <v>1</v>
      </c>
      <c r="E181" s="94">
        <v>1115.1</v>
      </c>
      <c r="F181" s="94">
        <f t="shared" si="9"/>
        <v>1115.1</v>
      </c>
      <c r="G181" s="94"/>
      <c r="H181" s="95"/>
      <c r="I181" s="31"/>
      <c r="J181" s="28"/>
      <c r="K181" s="13"/>
      <c r="L181" s="22"/>
      <c r="M181" s="31"/>
    </row>
    <row r="182" spans="1:13" ht="12.75">
      <c r="A182" s="119">
        <v>190</v>
      </c>
      <c r="B182" s="120" t="s">
        <v>249</v>
      </c>
      <c r="C182" s="121" t="s">
        <v>61</v>
      </c>
      <c r="D182" s="94">
        <v>1</v>
      </c>
      <c r="E182" s="94">
        <v>743.4</v>
      </c>
      <c r="F182" s="94">
        <f t="shared" si="9"/>
        <v>743.4</v>
      </c>
      <c r="G182" s="94"/>
      <c r="H182" s="95"/>
      <c r="I182" s="31"/>
      <c r="J182" s="28"/>
      <c r="K182" s="13"/>
      <c r="L182" s="22"/>
      <c r="M182" s="31"/>
    </row>
    <row r="183" spans="1:13" ht="12.75">
      <c r="A183" s="119">
        <v>190</v>
      </c>
      <c r="B183" s="120" t="s">
        <v>250</v>
      </c>
      <c r="C183" s="121" t="s">
        <v>61</v>
      </c>
      <c r="D183" s="94">
        <v>2</v>
      </c>
      <c r="E183" s="94">
        <v>495.6</v>
      </c>
      <c r="F183" s="94">
        <f t="shared" si="9"/>
        <v>991.2</v>
      </c>
      <c r="G183" s="94"/>
      <c r="H183" s="95"/>
      <c r="I183" s="31"/>
      <c r="J183" s="28"/>
      <c r="K183" s="13"/>
      <c r="L183" s="22"/>
      <c r="M183" s="31"/>
    </row>
    <row r="184" spans="1:13" ht="12.75">
      <c r="A184" s="96"/>
      <c r="B184" s="97"/>
      <c r="C184" s="98"/>
      <c r="D184" s="99"/>
      <c r="E184" s="99"/>
      <c r="F184" s="99"/>
      <c r="G184" s="99">
        <f>SUM(F173:F183)</f>
        <v>7733.34</v>
      </c>
      <c r="H184" s="100"/>
      <c r="I184" s="31"/>
      <c r="J184" s="28"/>
      <c r="K184" s="13"/>
      <c r="L184" s="22"/>
      <c r="M184" s="31"/>
    </row>
    <row r="185" spans="1:13" ht="15">
      <c r="A185" s="101" t="s">
        <v>251</v>
      </c>
      <c r="B185" s="112" t="s">
        <v>252</v>
      </c>
      <c r="C185" s="103"/>
      <c r="D185" s="94"/>
      <c r="E185" s="94"/>
      <c r="F185" s="94"/>
      <c r="G185" s="94"/>
      <c r="H185" s="95"/>
      <c r="I185" s="31"/>
      <c r="J185" s="28"/>
      <c r="K185" s="13"/>
      <c r="L185" s="22"/>
      <c r="M185" s="31"/>
    </row>
    <row r="186" spans="1:13" ht="12.75">
      <c r="A186" s="91" t="s">
        <v>253</v>
      </c>
      <c r="B186" s="104" t="s">
        <v>254</v>
      </c>
      <c r="C186" s="93" t="s">
        <v>61</v>
      </c>
      <c r="D186" s="94">
        <v>1</v>
      </c>
      <c r="E186" s="94">
        <v>789.14</v>
      </c>
      <c r="F186" s="94">
        <f>E186*D186</f>
        <v>789.14</v>
      </c>
      <c r="G186" s="94"/>
      <c r="H186" s="95"/>
      <c r="I186" s="31"/>
      <c r="J186" s="28"/>
      <c r="K186" s="13"/>
      <c r="L186" s="22"/>
      <c r="M186" s="31"/>
    </row>
    <row r="187" spans="1:13" ht="12.75">
      <c r="A187" s="119" t="s">
        <v>255</v>
      </c>
      <c r="B187" s="120" t="s">
        <v>256</v>
      </c>
      <c r="C187" s="121" t="s">
        <v>257</v>
      </c>
      <c r="D187" s="94">
        <v>6.9</v>
      </c>
      <c r="E187" s="94">
        <v>80</v>
      </c>
      <c r="F187" s="94">
        <f>E187*D187</f>
        <v>552</v>
      </c>
      <c r="G187" s="94"/>
      <c r="H187" s="95"/>
      <c r="I187" s="31"/>
      <c r="J187" s="28"/>
      <c r="K187" s="13"/>
      <c r="L187" s="22"/>
      <c r="M187" s="31"/>
    </row>
    <row r="188" spans="1:13" ht="12.75">
      <c r="A188" s="91" t="s">
        <v>258</v>
      </c>
      <c r="B188" s="104" t="s">
        <v>259</v>
      </c>
      <c r="C188" s="121" t="s">
        <v>61</v>
      </c>
      <c r="D188" s="94">
        <v>1</v>
      </c>
      <c r="E188" s="94">
        <v>710.22</v>
      </c>
      <c r="F188" s="94">
        <f>E188*D188</f>
        <v>710.22</v>
      </c>
      <c r="G188" s="94"/>
      <c r="H188" s="95"/>
      <c r="I188" s="31"/>
      <c r="J188" s="28"/>
      <c r="K188" s="13"/>
      <c r="L188" s="22"/>
      <c r="M188" s="31"/>
    </row>
    <row r="189" spans="1:13" ht="12.75">
      <c r="A189" s="125">
        <v>190</v>
      </c>
      <c r="B189" s="126" t="s">
        <v>260</v>
      </c>
      <c r="C189" s="127" t="s">
        <v>61</v>
      </c>
      <c r="D189" s="94">
        <v>1</v>
      </c>
      <c r="E189" s="128">
        <v>774.56</v>
      </c>
      <c r="F189" s="94">
        <f>E189*D189</f>
        <v>774.56</v>
      </c>
      <c r="G189" s="128"/>
      <c r="H189" s="129"/>
      <c r="I189" s="31"/>
      <c r="J189" s="28"/>
      <c r="K189" s="13"/>
      <c r="L189" s="22"/>
      <c r="M189" s="31"/>
    </row>
    <row r="190" spans="1:13" ht="12.75">
      <c r="A190" s="96"/>
      <c r="B190" s="97"/>
      <c r="C190" s="98"/>
      <c r="D190" s="99"/>
      <c r="E190" s="99"/>
      <c r="F190" s="99"/>
      <c r="G190" s="99">
        <f>SUM(F185:F189)</f>
        <v>2825.92</v>
      </c>
      <c r="H190" s="100"/>
      <c r="I190" s="31"/>
      <c r="J190" s="28"/>
      <c r="K190" s="13"/>
      <c r="L190" s="22"/>
      <c r="M190" s="31"/>
    </row>
    <row r="191" spans="1:13" ht="12.75">
      <c r="A191" s="105"/>
      <c r="B191" s="106"/>
      <c r="C191" s="107"/>
      <c r="D191" s="108"/>
      <c r="E191" s="108"/>
      <c r="F191" s="108"/>
      <c r="G191" s="108"/>
      <c r="H191" s="109">
        <f>G190+G184</f>
        <v>10559.26</v>
      </c>
      <c r="I191" s="31"/>
      <c r="J191" s="28"/>
      <c r="K191" s="13"/>
      <c r="L191" s="22"/>
      <c r="M191" s="31"/>
    </row>
    <row r="192" spans="1:13" ht="12.75">
      <c r="A192" s="91"/>
      <c r="B192" s="104"/>
      <c r="C192" s="93"/>
      <c r="D192" s="94"/>
      <c r="E192" s="94"/>
      <c r="F192" s="94"/>
      <c r="G192" s="94"/>
      <c r="H192" s="95"/>
      <c r="I192" s="31"/>
      <c r="J192" s="28"/>
      <c r="K192" s="13"/>
      <c r="L192" s="22"/>
      <c r="M192" s="31"/>
    </row>
    <row r="193" spans="1:13" ht="15.75">
      <c r="A193" s="110">
        <v>200</v>
      </c>
      <c r="B193" s="111" t="s">
        <v>261</v>
      </c>
      <c r="C193" s="103"/>
      <c r="D193" s="94"/>
      <c r="E193" s="94"/>
      <c r="F193" s="94"/>
      <c r="G193" s="94"/>
      <c r="H193" s="95"/>
      <c r="I193" s="31"/>
      <c r="J193" s="28"/>
      <c r="K193" s="13"/>
      <c r="L193" s="22"/>
      <c r="M193" s="31"/>
    </row>
    <row r="194" spans="1:13" ht="45">
      <c r="A194" s="101" t="s">
        <v>262</v>
      </c>
      <c r="B194" s="112" t="s">
        <v>263</v>
      </c>
      <c r="C194" s="103"/>
      <c r="D194" s="94"/>
      <c r="E194" s="94"/>
      <c r="F194" s="94"/>
      <c r="G194" s="94"/>
      <c r="H194" s="95"/>
      <c r="I194" s="31"/>
      <c r="J194" s="28"/>
      <c r="K194" s="13"/>
      <c r="L194" s="22"/>
      <c r="M194" s="31"/>
    </row>
    <row r="195" spans="1:13" ht="12.75">
      <c r="A195" s="91" t="s">
        <v>264</v>
      </c>
      <c r="B195" s="120" t="s">
        <v>265</v>
      </c>
      <c r="C195" s="93" t="s">
        <v>61</v>
      </c>
      <c r="D195" s="94">
        <v>5</v>
      </c>
      <c r="E195" s="94">
        <v>266.91</v>
      </c>
      <c r="F195" s="94">
        <f>E195*D195</f>
        <v>1334.55</v>
      </c>
      <c r="G195" s="94"/>
      <c r="H195" s="95"/>
      <c r="I195" s="31"/>
      <c r="J195" s="28"/>
      <c r="K195" s="13"/>
      <c r="L195" s="22"/>
      <c r="M195" s="31"/>
    </row>
    <row r="196" spans="1:13" ht="25.5">
      <c r="A196" s="91" t="s">
        <v>266</v>
      </c>
      <c r="B196" s="120" t="s">
        <v>267</v>
      </c>
      <c r="C196" s="121" t="s">
        <v>61</v>
      </c>
      <c r="D196" s="94">
        <v>1</v>
      </c>
      <c r="E196" s="94">
        <v>416.57</v>
      </c>
      <c r="F196" s="94">
        <f>E196*D196</f>
        <v>416.57</v>
      </c>
      <c r="G196" s="94"/>
      <c r="H196" s="95"/>
      <c r="I196" s="31"/>
      <c r="J196" s="28"/>
      <c r="K196" s="13"/>
      <c r="L196" s="22"/>
      <c r="M196" s="31"/>
    </row>
    <row r="197" spans="1:13" ht="12.75">
      <c r="A197" s="91" t="s">
        <v>268</v>
      </c>
      <c r="B197" s="120" t="s">
        <v>269</v>
      </c>
      <c r="C197" s="93" t="s">
        <v>61</v>
      </c>
      <c r="D197" s="94">
        <v>5</v>
      </c>
      <c r="E197" s="94">
        <v>266.12</v>
      </c>
      <c r="F197" s="94">
        <f>E197*D197</f>
        <v>1330.6</v>
      </c>
      <c r="G197" s="94"/>
      <c r="H197" s="95"/>
      <c r="I197" s="31"/>
      <c r="J197" s="28"/>
      <c r="K197" s="13"/>
      <c r="L197" s="22"/>
      <c r="M197" s="31"/>
    </row>
    <row r="198" spans="1:13" ht="12.75">
      <c r="A198" s="91" t="s">
        <v>270</v>
      </c>
      <c r="B198" s="120" t="s">
        <v>271</v>
      </c>
      <c r="C198" s="93" t="s">
        <v>61</v>
      </c>
      <c r="D198" s="94">
        <v>2</v>
      </c>
      <c r="E198" s="94">
        <v>266.12</v>
      </c>
      <c r="F198" s="94">
        <f>E198*D198</f>
        <v>532.24</v>
      </c>
      <c r="G198" s="94"/>
      <c r="H198" s="95"/>
      <c r="I198" s="31"/>
      <c r="J198" s="28"/>
      <c r="K198" s="13"/>
      <c r="L198" s="22"/>
      <c r="M198" s="31"/>
    </row>
    <row r="199" spans="1:13" ht="12.75">
      <c r="A199" s="96"/>
      <c r="B199" s="130"/>
      <c r="C199" s="98"/>
      <c r="D199" s="99"/>
      <c r="E199" s="99"/>
      <c r="F199" s="99"/>
      <c r="G199" s="99">
        <f>SUM(F192:F198)</f>
        <v>3613.96</v>
      </c>
      <c r="H199" s="100"/>
      <c r="I199" s="31"/>
      <c r="J199" s="28"/>
      <c r="K199" s="13"/>
      <c r="L199" s="22"/>
      <c r="M199" s="31"/>
    </row>
    <row r="200" spans="1:13" ht="30">
      <c r="A200" s="101" t="s">
        <v>272</v>
      </c>
      <c r="B200" s="112" t="s">
        <v>273</v>
      </c>
      <c r="C200" s="103"/>
      <c r="D200" s="94"/>
      <c r="E200" s="94"/>
      <c r="F200" s="94"/>
      <c r="G200" s="94"/>
      <c r="H200" s="95"/>
      <c r="I200" s="31"/>
      <c r="J200" s="28"/>
      <c r="K200" s="13"/>
      <c r="L200" s="22"/>
      <c r="M200" s="31"/>
    </row>
    <row r="201" spans="1:13" ht="12.75">
      <c r="A201" s="91" t="s">
        <v>274</v>
      </c>
      <c r="B201" s="120" t="s">
        <v>265</v>
      </c>
      <c r="C201" s="93" t="s">
        <v>61</v>
      </c>
      <c r="D201" s="94">
        <v>5</v>
      </c>
      <c r="E201" s="94">
        <v>88.39</v>
      </c>
      <c r="F201" s="94">
        <f>E201*D201</f>
        <v>441.95</v>
      </c>
      <c r="G201" s="94"/>
      <c r="H201" s="95"/>
      <c r="I201" s="31"/>
      <c r="J201" s="28"/>
      <c r="K201" s="13"/>
      <c r="L201" s="22"/>
      <c r="M201" s="31"/>
    </row>
    <row r="202" spans="1:13" ht="25.5">
      <c r="A202" s="91" t="s">
        <v>275</v>
      </c>
      <c r="B202" s="120" t="s">
        <v>276</v>
      </c>
      <c r="C202" s="93" t="s">
        <v>61</v>
      </c>
      <c r="D202" s="94">
        <v>1</v>
      </c>
      <c r="E202" s="94">
        <v>121.46</v>
      </c>
      <c r="F202" s="94">
        <f>E202*D202</f>
        <v>121.46</v>
      </c>
      <c r="G202" s="94"/>
      <c r="H202" s="95"/>
      <c r="I202" s="31"/>
      <c r="J202" s="28"/>
      <c r="K202" s="13"/>
      <c r="L202" s="22"/>
      <c r="M202" s="31"/>
    </row>
    <row r="203" spans="1:13" ht="12.75">
      <c r="A203" s="91" t="s">
        <v>277</v>
      </c>
      <c r="B203" s="120" t="s">
        <v>269</v>
      </c>
      <c r="C203" s="93" t="s">
        <v>61</v>
      </c>
      <c r="D203" s="94">
        <v>5</v>
      </c>
      <c r="E203" s="94">
        <v>88.39</v>
      </c>
      <c r="F203" s="94">
        <f>E203*D203</f>
        <v>441.95</v>
      </c>
      <c r="G203" s="94"/>
      <c r="H203" s="95"/>
      <c r="I203" s="31"/>
      <c r="J203" s="28"/>
      <c r="K203" s="13"/>
      <c r="L203" s="22"/>
      <c r="M203" s="31"/>
    </row>
    <row r="204" spans="1:13" ht="12.75">
      <c r="A204" s="91" t="s">
        <v>278</v>
      </c>
      <c r="B204" s="120" t="s">
        <v>271</v>
      </c>
      <c r="C204" s="93" t="s">
        <v>61</v>
      </c>
      <c r="D204" s="94">
        <v>2</v>
      </c>
      <c r="E204" s="94">
        <v>88.39</v>
      </c>
      <c r="F204" s="94">
        <f>E204*D204</f>
        <v>176.78</v>
      </c>
      <c r="G204" s="94"/>
      <c r="H204" s="95"/>
      <c r="I204" s="31"/>
      <c r="J204" s="28"/>
      <c r="K204" s="13"/>
      <c r="L204" s="22"/>
      <c r="M204" s="31"/>
    </row>
    <row r="205" spans="1:13" ht="12.75">
      <c r="A205" s="96"/>
      <c r="B205" s="123"/>
      <c r="C205" s="98"/>
      <c r="D205" s="99"/>
      <c r="E205" s="99"/>
      <c r="F205" s="99"/>
      <c r="G205" s="99">
        <f>SUM(F200:F204)</f>
        <v>1182.14</v>
      </c>
      <c r="H205" s="100"/>
      <c r="I205" s="31"/>
      <c r="J205" s="28"/>
      <c r="K205" s="13"/>
      <c r="L205" s="22"/>
      <c r="M205" s="31"/>
    </row>
    <row r="206" spans="1:13" ht="12.75">
      <c r="A206" s="105"/>
      <c r="B206" s="131"/>
      <c r="C206" s="107"/>
      <c r="D206" s="108"/>
      <c r="E206" s="108"/>
      <c r="F206" s="108"/>
      <c r="G206" s="108"/>
      <c r="H206" s="109">
        <f>G205+G199</f>
        <v>4796.1</v>
      </c>
      <c r="I206" s="31"/>
      <c r="J206" s="28"/>
      <c r="K206" s="13"/>
      <c r="L206" s="22"/>
      <c r="M206" s="31"/>
    </row>
    <row r="207" spans="1:13" ht="12.75">
      <c r="A207" s="91"/>
      <c r="B207" s="104"/>
      <c r="C207" s="93"/>
      <c r="D207" s="94"/>
      <c r="E207" s="94"/>
      <c r="F207" s="94"/>
      <c r="G207" s="94"/>
      <c r="H207" s="95"/>
      <c r="I207" s="31"/>
      <c r="J207" s="28"/>
      <c r="K207" s="13"/>
      <c r="L207" s="22"/>
      <c r="M207" s="31"/>
    </row>
    <row r="208" spans="1:13" ht="15.75">
      <c r="A208" s="110">
        <v>210</v>
      </c>
      <c r="B208" s="111" t="s">
        <v>279</v>
      </c>
      <c r="C208" s="103"/>
      <c r="D208" s="94"/>
      <c r="E208" s="94"/>
      <c r="F208" s="94"/>
      <c r="G208" s="94"/>
      <c r="H208" s="95"/>
      <c r="I208" s="31"/>
      <c r="J208" s="28"/>
      <c r="K208" s="13"/>
      <c r="L208" s="22"/>
      <c r="M208" s="31"/>
    </row>
    <row r="209" spans="1:13" ht="12.75">
      <c r="A209" s="91">
        <v>210</v>
      </c>
      <c r="B209" s="104" t="s">
        <v>280</v>
      </c>
      <c r="C209" s="93" t="s">
        <v>139</v>
      </c>
      <c r="D209" s="94">
        <v>3</v>
      </c>
      <c r="E209" s="94">
        <v>19.86</v>
      </c>
      <c r="F209" s="94">
        <f>E209*D209</f>
        <v>59.58</v>
      </c>
      <c r="G209" s="94"/>
      <c r="H209" s="95"/>
      <c r="I209" s="31"/>
      <c r="J209" s="28"/>
      <c r="K209" s="13"/>
      <c r="L209" s="22"/>
      <c r="M209" s="31"/>
    </row>
    <row r="210" spans="1:13" ht="12.75">
      <c r="A210" s="91" t="s">
        <v>281</v>
      </c>
      <c r="B210" s="104" t="s">
        <v>282</v>
      </c>
      <c r="C210" s="93" t="s">
        <v>139</v>
      </c>
      <c r="D210" s="94">
        <v>25.26</v>
      </c>
      <c r="E210" s="94">
        <v>73.44</v>
      </c>
      <c r="F210" s="94">
        <f>E210*D210</f>
        <v>1855.09</v>
      </c>
      <c r="G210" s="94"/>
      <c r="H210" s="95"/>
      <c r="I210" s="31"/>
      <c r="J210" s="28"/>
      <c r="K210" s="13"/>
      <c r="L210" s="22"/>
      <c r="M210" s="31"/>
    </row>
    <row r="211" spans="1:13" ht="12.75">
      <c r="A211" s="96"/>
      <c r="B211" s="97"/>
      <c r="C211" s="98"/>
      <c r="D211" s="99"/>
      <c r="E211" s="99"/>
      <c r="F211" s="99"/>
      <c r="G211" s="99">
        <f>SUM(F207:F210)</f>
        <v>1914.67</v>
      </c>
      <c r="H211" s="100"/>
      <c r="I211" s="31"/>
      <c r="J211" s="28"/>
      <c r="K211" s="13"/>
      <c r="L211" s="22"/>
      <c r="M211" s="31"/>
    </row>
    <row r="212" spans="1:13" ht="12.75">
      <c r="A212" s="105"/>
      <c r="B212" s="131"/>
      <c r="C212" s="107"/>
      <c r="D212" s="108"/>
      <c r="E212" s="108"/>
      <c r="F212" s="108"/>
      <c r="G212" s="108"/>
      <c r="H212" s="109">
        <f>G211</f>
        <v>1914.67</v>
      </c>
      <c r="I212" s="31"/>
      <c r="J212" s="28"/>
      <c r="K212" s="13"/>
      <c r="L212" s="22"/>
      <c r="M212" s="31"/>
    </row>
    <row r="213" spans="1:13" ht="12.75">
      <c r="A213" s="91"/>
      <c r="B213" s="104"/>
      <c r="C213" s="93"/>
      <c r="D213" s="94"/>
      <c r="E213" s="94"/>
      <c r="F213" s="94"/>
      <c r="G213" s="94"/>
      <c r="H213" s="95"/>
      <c r="I213" s="31"/>
      <c r="J213" s="28"/>
      <c r="K213" s="13"/>
      <c r="L213" s="22"/>
      <c r="M213" s="31"/>
    </row>
    <row r="214" spans="1:13" ht="15.75">
      <c r="A214" s="110">
        <v>220</v>
      </c>
      <c r="B214" s="111" t="s">
        <v>283</v>
      </c>
      <c r="C214" s="103"/>
      <c r="D214" s="94"/>
      <c r="E214" s="94"/>
      <c r="F214" s="94"/>
      <c r="G214" s="94"/>
      <c r="H214" s="95"/>
      <c r="I214" s="31"/>
      <c r="J214" s="28"/>
      <c r="K214" s="13"/>
      <c r="L214" s="22"/>
      <c r="M214" s="31"/>
    </row>
    <row r="215" spans="1:13" ht="25.5">
      <c r="A215" s="91" t="s">
        <v>284</v>
      </c>
      <c r="B215" s="104" t="s">
        <v>285</v>
      </c>
      <c r="C215" s="93" t="s">
        <v>145</v>
      </c>
      <c r="D215" s="94">
        <v>1732.7</v>
      </c>
      <c r="E215" s="94">
        <v>4</v>
      </c>
      <c r="F215" s="94">
        <f>E215*D215</f>
        <v>6930.8</v>
      </c>
      <c r="G215" s="94"/>
      <c r="H215" s="95"/>
      <c r="I215" s="31"/>
      <c r="J215" s="28"/>
      <c r="K215" s="13"/>
      <c r="L215" s="22"/>
      <c r="M215" s="31"/>
    </row>
    <row r="216" spans="1:13" ht="12.75">
      <c r="A216" s="119">
        <v>220</v>
      </c>
      <c r="B216" s="120" t="s">
        <v>286</v>
      </c>
      <c r="C216" s="121" t="s">
        <v>257</v>
      </c>
      <c r="D216" s="94">
        <v>92.4</v>
      </c>
      <c r="E216" s="94">
        <v>25</v>
      </c>
      <c r="F216" s="94">
        <f>E216*D216</f>
        <v>2310</v>
      </c>
      <c r="G216" s="94"/>
      <c r="H216" s="95"/>
      <c r="I216" s="31"/>
      <c r="J216" s="28"/>
      <c r="K216" s="13"/>
      <c r="L216" s="22"/>
      <c r="M216" s="31"/>
    </row>
    <row r="217" spans="1:13" ht="12.75">
      <c r="A217" s="91" t="s">
        <v>287</v>
      </c>
      <c r="B217" s="104" t="s">
        <v>288</v>
      </c>
      <c r="C217" s="93" t="s">
        <v>139</v>
      </c>
      <c r="D217" s="94">
        <v>173.27</v>
      </c>
      <c r="E217" s="94">
        <v>18.86</v>
      </c>
      <c r="F217" s="94">
        <f>E217*D217</f>
        <v>3267.87</v>
      </c>
      <c r="G217" s="94"/>
      <c r="H217" s="95"/>
      <c r="I217" s="31"/>
      <c r="J217" s="28"/>
      <c r="K217" s="13"/>
      <c r="L217" s="22"/>
      <c r="M217" s="31"/>
    </row>
    <row r="218" spans="1:13" ht="12.75">
      <c r="A218" s="91" t="s">
        <v>289</v>
      </c>
      <c r="B218" s="104" t="s">
        <v>290</v>
      </c>
      <c r="C218" s="93" t="s">
        <v>257</v>
      </c>
      <c r="D218" s="94">
        <v>31.89</v>
      </c>
      <c r="E218" s="94">
        <v>9.07</v>
      </c>
      <c r="F218" s="94">
        <f>E218*D218</f>
        <v>289.24</v>
      </c>
      <c r="G218" s="94"/>
      <c r="H218" s="95"/>
      <c r="I218" s="31"/>
      <c r="J218" s="28"/>
      <c r="K218" s="13"/>
      <c r="L218" s="22"/>
      <c r="M218" s="31"/>
    </row>
    <row r="219" spans="1:13" ht="12.75">
      <c r="A219" s="91">
        <v>220</v>
      </c>
      <c r="B219" s="92" t="s">
        <v>291</v>
      </c>
      <c r="C219" s="93" t="s">
        <v>257</v>
      </c>
      <c r="D219" s="94">
        <v>5.17</v>
      </c>
      <c r="E219" s="94">
        <v>39.87</v>
      </c>
      <c r="F219" s="94">
        <f>E219*D219</f>
        <v>206.13</v>
      </c>
      <c r="G219" s="94"/>
      <c r="H219" s="95"/>
      <c r="I219" s="31"/>
      <c r="J219" s="28"/>
      <c r="K219" s="13"/>
      <c r="L219" s="22"/>
      <c r="M219" s="31"/>
    </row>
    <row r="220" spans="1:13" ht="12.75">
      <c r="A220" s="96"/>
      <c r="B220" s="97"/>
      <c r="C220" s="98"/>
      <c r="D220" s="99"/>
      <c r="E220" s="99"/>
      <c r="F220" s="99"/>
      <c r="G220" s="99">
        <f>SUM(F213:F219)</f>
        <v>13004.04</v>
      </c>
      <c r="H220" s="100"/>
      <c r="I220" s="31"/>
      <c r="J220" s="28"/>
      <c r="K220" s="13"/>
      <c r="L220" s="22"/>
      <c r="M220" s="31"/>
    </row>
    <row r="221" spans="1:13" ht="12.75">
      <c r="A221" s="105"/>
      <c r="B221" s="131"/>
      <c r="C221" s="107"/>
      <c r="D221" s="108"/>
      <c r="E221" s="108"/>
      <c r="F221" s="108"/>
      <c r="G221" s="108"/>
      <c r="H221" s="109">
        <f>G220</f>
        <v>13004.04</v>
      </c>
      <c r="I221" s="31"/>
      <c r="J221" s="28"/>
      <c r="K221" s="13"/>
      <c r="L221" s="22"/>
      <c r="M221" s="31"/>
    </row>
    <row r="222" spans="1:13" ht="12.75">
      <c r="A222" s="91"/>
      <c r="B222" s="132"/>
      <c r="C222" s="93"/>
      <c r="D222" s="94"/>
      <c r="E222" s="94"/>
      <c r="F222" s="94"/>
      <c r="G222" s="94"/>
      <c r="H222" s="95"/>
      <c r="I222" s="31"/>
      <c r="J222" s="28"/>
      <c r="K222" s="13"/>
      <c r="L222" s="22"/>
      <c r="M222" s="31"/>
    </row>
    <row r="223" spans="1:13" ht="15.75">
      <c r="A223" s="110">
        <v>230</v>
      </c>
      <c r="B223" s="111" t="s">
        <v>292</v>
      </c>
      <c r="C223" s="103"/>
      <c r="D223" s="94"/>
      <c r="E223" s="94"/>
      <c r="F223" s="94"/>
      <c r="G223" s="94"/>
      <c r="H223" s="95"/>
      <c r="I223" s="31"/>
      <c r="J223" s="28"/>
      <c r="K223" s="13"/>
      <c r="L223" s="22"/>
      <c r="M223" s="31"/>
    </row>
    <row r="224" spans="1:13" ht="15">
      <c r="A224" s="101" t="s">
        <v>293</v>
      </c>
      <c r="B224" s="112" t="s">
        <v>294</v>
      </c>
      <c r="C224" s="103"/>
      <c r="D224" s="94"/>
      <c r="E224" s="94"/>
      <c r="F224" s="94"/>
      <c r="G224" s="94"/>
      <c r="H224" s="95"/>
      <c r="I224" s="31"/>
      <c r="J224" s="28"/>
      <c r="K224" s="13"/>
      <c r="L224" s="22"/>
      <c r="M224" s="31"/>
    </row>
    <row r="225" spans="1:13" ht="25.5">
      <c r="A225" s="91" t="s">
        <v>295</v>
      </c>
      <c r="B225" s="120" t="s">
        <v>296</v>
      </c>
      <c r="C225" s="93" t="s">
        <v>139</v>
      </c>
      <c r="D225" s="94">
        <v>83.58</v>
      </c>
      <c r="E225" s="94">
        <v>10.99</v>
      </c>
      <c r="F225" s="94">
        <f>E225*D225</f>
        <v>918.54</v>
      </c>
      <c r="G225" s="94"/>
      <c r="H225" s="95"/>
      <c r="I225" s="31"/>
      <c r="J225" s="28"/>
      <c r="K225" s="13"/>
      <c r="L225" s="22"/>
      <c r="M225" s="31"/>
    </row>
    <row r="226" spans="1:13" ht="12.75">
      <c r="A226" s="91" t="s">
        <v>297</v>
      </c>
      <c r="B226" s="120" t="s">
        <v>298</v>
      </c>
      <c r="C226" s="93" t="s">
        <v>139</v>
      </c>
      <c r="D226" s="94">
        <v>83.58</v>
      </c>
      <c r="E226" s="94">
        <v>25.9</v>
      </c>
      <c r="F226" s="94">
        <f>E226*D226</f>
        <v>2164.72</v>
      </c>
      <c r="G226" s="94"/>
      <c r="H226" s="95"/>
      <c r="I226" s="31"/>
      <c r="J226" s="28"/>
      <c r="K226" s="13"/>
      <c r="L226" s="22"/>
      <c r="M226" s="31"/>
    </row>
    <row r="227" spans="1:13" ht="12.75">
      <c r="A227" s="96"/>
      <c r="B227" s="123"/>
      <c r="C227" s="98"/>
      <c r="D227" s="99"/>
      <c r="E227" s="99"/>
      <c r="F227" s="99"/>
      <c r="G227" s="99">
        <f>SUM(F222:F226)</f>
        <v>3083.26</v>
      </c>
      <c r="H227" s="100"/>
      <c r="I227" s="31"/>
      <c r="J227" s="28"/>
      <c r="K227" s="13"/>
      <c r="L227" s="22"/>
      <c r="M227" s="31"/>
    </row>
    <row r="228" spans="1:13" ht="15">
      <c r="A228" s="101"/>
      <c r="B228" s="112" t="s">
        <v>299</v>
      </c>
      <c r="C228" s="103"/>
      <c r="D228" s="94"/>
      <c r="E228" s="94"/>
      <c r="F228" s="94"/>
      <c r="G228" s="94"/>
      <c r="H228" s="95"/>
      <c r="I228" s="31"/>
      <c r="J228" s="28"/>
      <c r="K228" s="13"/>
      <c r="L228" s="22"/>
      <c r="M228" s="31"/>
    </row>
    <row r="229" spans="1:13" ht="12.75">
      <c r="A229" s="91" t="s">
        <v>300</v>
      </c>
      <c r="B229" s="120" t="s">
        <v>298</v>
      </c>
      <c r="C229" s="93" t="s">
        <v>139</v>
      </c>
      <c r="D229" s="94">
        <v>21.73</v>
      </c>
      <c r="E229" s="94">
        <v>25.9</v>
      </c>
      <c r="F229" s="94">
        <f>E229*D229</f>
        <v>562.81</v>
      </c>
      <c r="G229" s="94"/>
      <c r="H229" s="95"/>
      <c r="I229" s="31"/>
      <c r="J229" s="28"/>
      <c r="K229" s="13"/>
      <c r="L229" s="22"/>
      <c r="M229" s="31"/>
    </row>
    <row r="230" spans="1:13" ht="12.75">
      <c r="A230" s="96"/>
      <c r="B230" s="123"/>
      <c r="C230" s="98"/>
      <c r="D230" s="99"/>
      <c r="E230" s="99"/>
      <c r="F230" s="99"/>
      <c r="G230" s="99">
        <f>SUM(F228:F229)</f>
        <v>562.81</v>
      </c>
      <c r="H230" s="100"/>
      <c r="I230" s="31"/>
      <c r="J230" s="28"/>
      <c r="K230" s="13"/>
      <c r="L230" s="22"/>
      <c r="M230" s="31"/>
    </row>
    <row r="231" spans="1:13" ht="30">
      <c r="A231" s="101"/>
      <c r="B231" s="112" t="s">
        <v>301</v>
      </c>
      <c r="C231" s="103"/>
      <c r="D231" s="94"/>
      <c r="E231" s="94"/>
      <c r="F231" s="94"/>
      <c r="G231" s="94"/>
      <c r="H231" s="95"/>
      <c r="I231" s="31"/>
      <c r="J231" s="28"/>
      <c r="K231" s="13"/>
      <c r="L231" s="22"/>
      <c r="M231" s="31"/>
    </row>
    <row r="232" spans="1:13" ht="12.75">
      <c r="A232" s="91" t="s">
        <v>302</v>
      </c>
      <c r="B232" s="120" t="s">
        <v>298</v>
      </c>
      <c r="C232" s="93" t="s">
        <v>139</v>
      </c>
      <c r="D232" s="94">
        <v>26.72</v>
      </c>
      <c r="E232" s="94">
        <v>25.9</v>
      </c>
      <c r="F232" s="94">
        <f>E232*D232</f>
        <v>692.05</v>
      </c>
      <c r="G232" s="94"/>
      <c r="H232" s="95"/>
      <c r="I232" s="31"/>
      <c r="J232" s="28"/>
      <c r="K232" s="13"/>
      <c r="L232" s="22"/>
      <c r="M232" s="31"/>
    </row>
    <row r="233" spans="1:13" ht="12.75">
      <c r="A233" s="96"/>
      <c r="B233" s="97"/>
      <c r="C233" s="98"/>
      <c r="D233" s="99"/>
      <c r="E233" s="99"/>
      <c r="F233" s="99"/>
      <c r="G233" s="99">
        <f>SUM(F231:F232)</f>
        <v>692.05</v>
      </c>
      <c r="H233" s="100"/>
      <c r="I233" s="31"/>
      <c r="J233" s="28"/>
      <c r="K233" s="13"/>
      <c r="L233" s="22"/>
      <c r="M233" s="31"/>
    </row>
    <row r="234" spans="1:13" ht="60">
      <c r="A234" s="101"/>
      <c r="B234" s="112" t="s">
        <v>303</v>
      </c>
      <c r="C234" s="103"/>
      <c r="D234" s="94"/>
      <c r="E234" s="94"/>
      <c r="F234" s="94"/>
      <c r="G234" s="94"/>
      <c r="H234" s="95"/>
      <c r="I234" s="31"/>
      <c r="J234" s="28"/>
      <c r="K234" s="13"/>
      <c r="L234" s="22"/>
      <c r="M234" s="31"/>
    </row>
    <row r="235" spans="1:13" ht="12.75">
      <c r="A235" s="91" t="s">
        <v>304</v>
      </c>
      <c r="B235" s="104" t="s">
        <v>305</v>
      </c>
      <c r="C235" s="93" t="s">
        <v>139</v>
      </c>
      <c r="D235" s="94">
        <v>82.64</v>
      </c>
      <c r="E235" s="94">
        <v>19.73</v>
      </c>
      <c r="F235" s="94">
        <f>E235*D235</f>
        <v>1630.49</v>
      </c>
      <c r="G235" s="94"/>
      <c r="H235" s="95"/>
      <c r="I235" s="31"/>
      <c r="J235" s="28"/>
      <c r="K235" s="13"/>
      <c r="L235" s="22"/>
      <c r="M235" s="31"/>
    </row>
    <row r="236" spans="1:13" ht="12.75">
      <c r="A236" s="96"/>
      <c r="B236" s="130"/>
      <c r="C236" s="98"/>
      <c r="D236" s="99"/>
      <c r="E236" s="99"/>
      <c r="F236" s="99"/>
      <c r="G236" s="99">
        <f>SUM(F234:F235)</f>
        <v>1630.49</v>
      </c>
      <c r="H236" s="100"/>
      <c r="I236" s="31"/>
      <c r="J236" s="28"/>
      <c r="K236" s="13"/>
      <c r="L236" s="22"/>
      <c r="M236" s="31"/>
    </row>
    <row r="237" spans="1:13" ht="30">
      <c r="A237" s="101"/>
      <c r="B237" s="112" t="s">
        <v>306</v>
      </c>
      <c r="C237" s="103"/>
      <c r="D237" s="94"/>
      <c r="E237" s="94"/>
      <c r="F237" s="94"/>
      <c r="G237" s="94"/>
      <c r="H237" s="95"/>
      <c r="I237" s="31"/>
      <c r="J237" s="28"/>
      <c r="K237" s="13"/>
      <c r="L237" s="22"/>
      <c r="M237" s="31"/>
    </row>
    <row r="238" spans="1:13" ht="12.75">
      <c r="A238" s="91" t="s">
        <v>307</v>
      </c>
      <c r="B238" s="104" t="s">
        <v>308</v>
      </c>
      <c r="C238" s="93" t="s">
        <v>139</v>
      </c>
      <c r="D238" s="94">
        <v>14.96</v>
      </c>
      <c r="E238" s="94">
        <v>19.73</v>
      </c>
      <c r="F238" s="94">
        <f>E238*D238</f>
        <v>295.16</v>
      </c>
      <c r="G238" s="94"/>
      <c r="H238" s="95"/>
      <c r="I238" s="31"/>
      <c r="J238" s="28"/>
      <c r="K238" s="13"/>
      <c r="L238" s="22"/>
      <c r="M238" s="31"/>
    </row>
    <row r="239" spans="1:13" ht="12.75">
      <c r="A239" s="96"/>
      <c r="B239" s="97"/>
      <c r="C239" s="98"/>
      <c r="D239" s="99"/>
      <c r="E239" s="99"/>
      <c r="F239" s="99"/>
      <c r="G239" s="99">
        <f>SUM(F237:F238)</f>
        <v>295.16</v>
      </c>
      <c r="H239" s="100"/>
      <c r="I239" s="31"/>
      <c r="J239" s="28"/>
      <c r="K239" s="13"/>
      <c r="L239" s="22"/>
      <c r="M239" s="31"/>
    </row>
    <row r="240" spans="1:13" ht="12.75">
      <c r="A240" s="105"/>
      <c r="B240" s="131"/>
      <c r="C240" s="107"/>
      <c r="D240" s="108"/>
      <c r="E240" s="108"/>
      <c r="F240" s="108"/>
      <c r="G240" s="108"/>
      <c r="H240" s="109">
        <f>G239+G236+G233+G230+G227</f>
        <v>6263.77</v>
      </c>
      <c r="I240" s="31"/>
      <c r="J240" s="28"/>
      <c r="K240" s="13"/>
      <c r="L240" s="22"/>
      <c r="M240" s="31"/>
    </row>
    <row r="241" spans="1:13" ht="12.75">
      <c r="A241" s="91"/>
      <c r="B241" s="104"/>
      <c r="C241" s="93"/>
      <c r="D241" s="94"/>
      <c r="E241" s="94"/>
      <c r="F241" s="94"/>
      <c r="G241" s="94"/>
      <c r="H241" s="95"/>
      <c r="I241" s="31"/>
      <c r="J241" s="28"/>
      <c r="K241" s="13"/>
      <c r="L241" s="22"/>
      <c r="M241" s="31"/>
    </row>
    <row r="242" spans="1:13" ht="15.75">
      <c r="A242" s="110">
        <v>240</v>
      </c>
      <c r="B242" s="111" t="s">
        <v>309</v>
      </c>
      <c r="C242" s="103"/>
      <c r="D242" s="94"/>
      <c r="E242" s="94"/>
      <c r="F242" s="94"/>
      <c r="G242" s="94"/>
      <c r="H242" s="95"/>
      <c r="I242" s="31"/>
      <c r="J242" s="28"/>
      <c r="K242" s="13"/>
      <c r="L242" s="22"/>
      <c r="M242" s="31"/>
    </row>
    <row r="243" spans="1:13" ht="15">
      <c r="A243" s="101" t="s">
        <v>310</v>
      </c>
      <c r="B243" s="112" t="s">
        <v>311</v>
      </c>
      <c r="C243" s="103"/>
      <c r="D243" s="94"/>
      <c r="E243" s="94"/>
      <c r="F243" s="94"/>
      <c r="G243" s="94"/>
      <c r="H243" s="95"/>
      <c r="I243" s="31"/>
      <c r="J243" s="28"/>
      <c r="K243" s="13"/>
      <c r="L243" s="22"/>
      <c r="M243" s="31"/>
    </row>
    <row r="244" spans="1:13" ht="15">
      <c r="A244" s="101"/>
      <c r="B244" s="112" t="s">
        <v>312</v>
      </c>
      <c r="C244" s="103"/>
      <c r="D244" s="94"/>
      <c r="E244" s="94"/>
      <c r="F244" s="94"/>
      <c r="G244" s="94"/>
      <c r="H244" s="95"/>
      <c r="I244" s="31"/>
      <c r="J244" s="28"/>
      <c r="K244" s="13"/>
      <c r="L244" s="22"/>
      <c r="M244" s="31"/>
    </row>
    <row r="245" spans="1:13" ht="12.75">
      <c r="A245" s="91" t="s">
        <v>313</v>
      </c>
      <c r="B245" s="120" t="s">
        <v>229</v>
      </c>
      <c r="C245" s="93" t="s">
        <v>139</v>
      </c>
      <c r="D245" s="94">
        <v>446.1</v>
      </c>
      <c r="E245" s="94">
        <v>3.55</v>
      </c>
      <c r="F245" s="94">
        <f>E245*D245</f>
        <v>1583.66</v>
      </c>
      <c r="G245" s="94"/>
      <c r="H245" s="95"/>
      <c r="I245" s="31"/>
      <c r="J245" s="28"/>
      <c r="K245" s="13"/>
      <c r="L245" s="22"/>
      <c r="M245" s="31"/>
    </row>
    <row r="246" spans="1:13" ht="12.75">
      <c r="A246" s="91" t="s">
        <v>314</v>
      </c>
      <c r="B246" s="120" t="s">
        <v>315</v>
      </c>
      <c r="C246" s="93" t="s">
        <v>139</v>
      </c>
      <c r="D246" s="94">
        <v>300.3</v>
      </c>
      <c r="E246" s="94">
        <v>16.99</v>
      </c>
      <c r="F246" s="94">
        <f>E246*D246</f>
        <v>5102.1</v>
      </c>
      <c r="G246" s="94"/>
      <c r="H246" s="95"/>
      <c r="I246" s="31"/>
      <c r="J246" s="28"/>
      <c r="K246" s="13"/>
      <c r="L246" s="22"/>
      <c r="M246" s="31"/>
    </row>
    <row r="247" spans="1:13" ht="12.75">
      <c r="A247" s="91" t="s">
        <v>316</v>
      </c>
      <c r="B247" s="120" t="s">
        <v>317</v>
      </c>
      <c r="C247" s="93" t="s">
        <v>139</v>
      </c>
      <c r="D247" s="94">
        <v>145.8</v>
      </c>
      <c r="E247" s="94">
        <f>K247*0.6</f>
        <v>0</v>
      </c>
      <c r="F247" s="94">
        <f>E247*D247</f>
        <v>0</v>
      </c>
      <c r="G247" s="94"/>
      <c r="H247" s="95"/>
      <c r="I247" s="31"/>
      <c r="J247" s="28"/>
      <c r="K247" s="13"/>
      <c r="L247" s="22"/>
      <c r="M247" s="31"/>
    </row>
    <row r="248" spans="1:13" ht="12.75">
      <c r="A248" s="91" t="s">
        <v>318</v>
      </c>
      <c r="B248" s="120" t="s">
        <v>319</v>
      </c>
      <c r="C248" s="93" t="s">
        <v>139</v>
      </c>
      <c r="D248" s="94">
        <v>145.8</v>
      </c>
      <c r="E248" s="94">
        <f>K247*0.4</f>
        <v>0</v>
      </c>
      <c r="F248" s="94">
        <f>E248*D248</f>
        <v>0</v>
      </c>
      <c r="G248" s="94"/>
      <c r="H248" s="95"/>
      <c r="I248" s="31"/>
      <c r="J248" s="28"/>
      <c r="K248" s="13"/>
      <c r="L248" s="22"/>
      <c r="M248" s="31"/>
    </row>
    <row r="249" spans="1:13" ht="12.75">
      <c r="A249" s="96"/>
      <c r="B249" s="130"/>
      <c r="C249" s="98"/>
      <c r="D249" s="99"/>
      <c r="E249" s="99"/>
      <c r="F249" s="99"/>
      <c r="G249" s="99">
        <f>SUM(F241:F248)</f>
        <v>6685.76</v>
      </c>
      <c r="H249" s="100"/>
      <c r="I249" s="31"/>
      <c r="J249" s="28"/>
      <c r="K249" s="13"/>
      <c r="L249" s="22"/>
      <c r="M249" s="31"/>
    </row>
    <row r="250" spans="1:13" ht="15">
      <c r="A250" s="133"/>
      <c r="B250" s="112" t="s">
        <v>320</v>
      </c>
      <c r="C250" s="103"/>
      <c r="D250" s="94"/>
      <c r="E250" s="94"/>
      <c r="F250" s="94"/>
      <c r="G250" s="94"/>
      <c r="H250" s="95"/>
      <c r="I250" s="31"/>
      <c r="J250" s="28"/>
      <c r="K250" s="13"/>
      <c r="L250" s="22"/>
      <c r="M250" s="31"/>
    </row>
    <row r="251" spans="1:13" ht="25.5">
      <c r="A251" s="91" t="s">
        <v>321</v>
      </c>
      <c r="B251" s="104" t="s">
        <v>322</v>
      </c>
      <c r="C251" s="93" t="s">
        <v>257</v>
      </c>
      <c r="D251" s="94">
        <v>16.11</v>
      </c>
      <c r="E251" s="94">
        <v>4.52</v>
      </c>
      <c r="F251" s="94">
        <f>E251*D251</f>
        <v>72.82</v>
      </c>
      <c r="G251" s="94"/>
      <c r="H251" s="95"/>
      <c r="I251" s="31"/>
      <c r="J251" s="28"/>
      <c r="K251" s="13"/>
      <c r="L251" s="22"/>
      <c r="M251" s="31"/>
    </row>
    <row r="252" spans="1:13" ht="12.75">
      <c r="A252" s="96"/>
      <c r="B252" s="97"/>
      <c r="C252" s="98"/>
      <c r="D252" s="99"/>
      <c r="E252" s="99"/>
      <c r="F252" s="99"/>
      <c r="G252" s="99">
        <f>SUM(F250:F251)</f>
        <v>72.82</v>
      </c>
      <c r="H252" s="100"/>
      <c r="I252" s="31"/>
      <c r="J252" s="28"/>
      <c r="K252" s="13"/>
      <c r="L252" s="22"/>
      <c r="M252" s="31"/>
    </row>
    <row r="253" spans="1:13" ht="15">
      <c r="A253" s="101" t="s">
        <v>323</v>
      </c>
      <c r="B253" s="112" t="s">
        <v>324</v>
      </c>
      <c r="C253" s="103"/>
      <c r="D253" s="94"/>
      <c r="E253" s="94"/>
      <c r="F253" s="94"/>
      <c r="G253" s="94"/>
      <c r="H253" s="95"/>
      <c r="I253" s="31"/>
      <c r="J253" s="28"/>
      <c r="K253" s="13"/>
      <c r="L253" s="22"/>
      <c r="M253" s="31"/>
    </row>
    <row r="254" spans="1:13" ht="15">
      <c r="A254" s="101"/>
      <c r="B254" s="112" t="s">
        <v>325</v>
      </c>
      <c r="C254" s="103"/>
      <c r="D254" s="94"/>
      <c r="E254" s="94"/>
      <c r="F254" s="94"/>
      <c r="G254" s="94"/>
      <c r="H254" s="95"/>
      <c r="I254" s="31"/>
      <c r="J254" s="28"/>
      <c r="K254" s="13"/>
      <c r="L254" s="22"/>
      <c r="M254" s="31"/>
    </row>
    <row r="255" spans="1:13" ht="12.75">
      <c r="A255" s="91" t="s">
        <v>326</v>
      </c>
      <c r="B255" s="120" t="s">
        <v>229</v>
      </c>
      <c r="C255" s="93" t="s">
        <v>139</v>
      </c>
      <c r="D255" s="94">
        <v>261.86</v>
      </c>
      <c r="E255" s="94">
        <v>3.55</v>
      </c>
      <c r="F255" s="94">
        <f>E255*D255</f>
        <v>929.6</v>
      </c>
      <c r="G255" s="94"/>
      <c r="H255" s="95"/>
      <c r="I255" s="31"/>
      <c r="J255" s="28"/>
      <c r="K255" s="13"/>
      <c r="L255" s="22"/>
      <c r="M255" s="31"/>
    </row>
    <row r="256" spans="1:13" ht="12.75">
      <c r="A256" s="91" t="s">
        <v>327</v>
      </c>
      <c r="B256" s="120" t="s">
        <v>328</v>
      </c>
      <c r="C256" s="93" t="s">
        <v>139</v>
      </c>
      <c r="D256" s="94">
        <v>261.86</v>
      </c>
      <c r="E256" s="94">
        <v>16.99</v>
      </c>
      <c r="F256" s="94">
        <f>E256*D256</f>
        <v>4449</v>
      </c>
      <c r="G256" s="94"/>
      <c r="H256" s="95"/>
      <c r="I256" s="31"/>
      <c r="J256" s="28"/>
      <c r="K256" s="13"/>
      <c r="L256" s="22"/>
      <c r="M256" s="31"/>
    </row>
    <row r="257" spans="1:13" ht="12.75">
      <c r="A257" s="96"/>
      <c r="B257" s="130"/>
      <c r="C257" s="98"/>
      <c r="D257" s="99"/>
      <c r="E257" s="99"/>
      <c r="F257" s="99"/>
      <c r="G257" s="99">
        <f>SUM(F253:F256)</f>
        <v>5378.6</v>
      </c>
      <c r="H257" s="100"/>
      <c r="I257" s="31"/>
      <c r="J257" s="28"/>
      <c r="K257" s="13"/>
      <c r="L257" s="22"/>
      <c r="M257" s="31"/>
    </row>
    <row r="258" spans="1:13" ht="15">
      <c r="A258" s="101"/>
      <c r="B258" s="112" t="s">
        <v>329</v>
      </c>
      <c r="C258" s="103"/>
      <c r="D258" s="94"/>
      <c r="E258" s="94"/>
      <c r="F258" s="94"/>
      <c r="G258" s="94"/>
      <c r="H258" s="95"/>
      <c r="I258" s="31"/>
      <c r="J258" s="28"/>
      <c r="K258" s="13"/>
      <c r="L258" s="22"/>
      <c r="M258" s="31"/>
    </row>
    <row r="259" spans="1:13" ht="15">
      <c r="A259" s="101"/>
      <c r="B259" s="112" t="s">
        <v>330</v>
      </c>
      <c r="C259" s="103"/>
      <c r="D259" s="94"/>
      <c r="E259" s="94"/>
      <c r="F259" s="94"/>
      <c r="G259" s="94"/>
      <c r="H259" s="95"/>
      <c r="I259" s="31"/>
      <c r="J259" s="28"/>
      <c r="K259" s="13"/>
      <c r="L259" s="22"/>
      <c r="M259" s="31"/>
    </row>
    <row r="260" spans="1:13" ht="12.75">
      <c r="A260" s="91" t="s">
        <v>331</v>
      </c>
      <c r="B260" s="120" t="s">
        <v>229</v>
      </c>
      <c r="C260" s="93" t="s">
        <v>139</v>
      </c>
      <c r="D260" s="94">
        <v>13.12</v>
      </c>
      <c r="E260" s="94">
        <v>3.55</v>
      </c>
      <c r="F260" s="94">
        <f>E260*D260</f>
        <v>46.58</v>
      </c>
      <c r="G260" s="94"/>
      <c r="H260" s="95"/>
      <c r="I260" s="31"/>
      <c r="J260" s="28"/>
      <c r="K260" s="13"/>
      <c r="L260" s="22"/>
      <c r="M260" s="31"/>
    </row>
    <row r="261" spans="1:13" ht="12.75">
      <c r="A261" s="91" t="s">
        <v>332</v>
      </c>
      <c r="B261" s="120" t="s">
        <v>333</v>
      </c>
      <c r="C261" s="93" t="s">
        <v>139</v>
      </c>
      <c r="D261" s="94">
        <v>13.12</v>
      </c>
      <c r="E261" s="94">
        <v>16.99</v>
      </c>
      <c r="F261" s="94">
        <f>E261*D261</f>
        <v>222.91</v>
      </c>
      <c r="G261" s="94"/>
      <c r="H261" s="95"/>
      <c r="I261" s="31"/>
      <c r="J261" s="28"/>
      <c r="K261" s="13"/>
      <c r="L261" s="22"/>
      <c r="M261" s="31"/>
    </row>
    <row r="262" spans="1:13" ht="12.75">
      <c r="A262" s="96"/>
      <c r="B262" s="130"/>
      <c r="C262" s="98"/>
      <c r="D262" s="99"/>
      <c r="E262" s="99"/>
      <c r="F262" s="99"/>
      <c r="G262" s="99">
        <f>SUM(F258:F261)</f>
        <v>269.49</v>
      </c>
      <c r="H262" s="100"/>
      <c r="I262" s="31"/>
      <c r="J262" s="28"/>
      <c r="K262" s="13"/>
      <c r="L262" s="22"/>
      <c r="M262" s="31"/>
    </row>
    <row r="263" spans="1:13" ht="15">
      <c r="A263" s="101"/>
      <c r="B263" s="112" t="s">
        <v>334</v>
      </c>
      <c r="C263" s="103"/>
      <c r="D263" s="94"/>
      <c r="E263" s="94"/>
      <c r="F263" s="94"/>
      <c r="G263" s="94"/>
      <c r="H263" s="95"/>
      <c r="I263" s="31"/>
      <c r="J263" s="28"/>
      <c r="K263" s="13"/>
      <c r="L263" s="22"/>
      <c r="M263" s="31"/>
    </row>
    <row r="264" spans="1:13" ht="12.75">
      <c r="A264" s="91" t="s">
        <v>335</v>
      </c>
      <c r="B264" s="120" t="s">
        <v>334</v>
      </c>
      <c r="C264" s="93" t="s">
        <v>16</v>
      </c>
      <c r="D264" s="94">
        <v>1</v>
      </c>
      <c r="E264" s="94"/>
      <c r="F264" s="94">
        <f>E264*D264</f>
        <v>0</v>
      </c>
      <c r="G264" s="94"/>
      <c r="H264" s="95"/>
      <c r="I264" s="31"/>
      <c r="J264" s="28"/>
      <c r="K264" s="13"/>
      <c r="L264" s="22"/>
      <c r="M264" s="31"/>
    </row>
    <row r="265" spans="1:13" ht="12.75">
      <c r="A265" s="96"/>
      <c r="B265" s="123"/>
      <c r="C265" s="98"/>
      <c r="D265" s="99"/>
      <c r="E265" s="99"/>
      <c r="F265" s="99"/>
      <c r="G265" s="99">
        <f>SUM(F263:F264)</f>
        <v>0</v>
      </c>
      <c r="H265" s="100"/>
      <c r="I265" s="31"/>
      <c r="J265" s="28"/>
      <c r="K265" s="13"/>
      <c r="L265" s="22"/>
      <c r="M265" s="31"/>
    </row>
    <row r="266" spans="1:13" ht="12.75">
      <c r="A266" s="105"/>
      <c r="B266" s="131"/>
      <c r="C266" s="107"/>
      <c r="D266" s="108"/>
      <c r="E266" s="108"/>
      <c r="F266" s="108"/>
      <c r="G266" s="108"/>
      <c r="H266" s="109">
        <f>G265+G262+G257+G252+G249</f>
        <v>12406.67</v>
      </c>
      <c r="I266" s="31"/>
      <c r="J266" s="28"/>
      <c r="K266" s="13"/>
      <c r="L266" s="22"/>
      <c r="M266" s="31"/>
    </row>
    <row r="267" spans="1:13" ht="12.75">
      <c r="A267" s="91"/>
      <c r="B267" s="104"/>
      <c r="C267" s="93"/>
      <c r="D267" s="94"/>
      <c r="E267" s="94"/>
      <c r="F267" s="94"/>
      <c r="G267" s="94"/>
      <c r="H267" s="95"/>
      <c r="I267" s="31"/>
      <c r="J267" s="28"/>
      <c r="K267" s="13"/>
      <c r="L267" s="22"/>
      <c r="M267" s="31"/>
    </row>
    <row r="268" spans="1:13" ht="15.75">
      <c r="A268" s="110">
        <v>250</v>
      </c>
      <c r="B268" s="111" t="s">
        <v>336</v>
      </c>
      <c r="C268" s="103"/>
      <c r="D268" s="94"/>
      <c r="E268" s="94"/>
      <c r="F268" s="94"/>
      <c r="G268" s="94"/>
      <c r="H268" s="95"/>
      <c r="I268" s="31"/>
      <c r="J268" s="28"/>
      <c r="K268" s="13"/>
      <c r="L268" s="22"/>
      <c r="M268" s="31"/>
    </row>
    <row r="269" spans="1:13" ht="15">
      <c r="A269" s="101" t="s">
        <v>337</v>
      </c>
      <c r="B269" s="112" t="s">
        <v>338</v>
      </c>
      <c r="C269" s="103"/>
      <c r="D269" s="94"/>
      <c r="E269" s="94"/>
      <c r="F269" s="94"/>
      <c r="G269" s="94"/>
      <c r="H269" s="95"/>
      <c r="I269" s="31"/>
      <c r="J269" s="28"/>
      <c r="K269" s="13"/>
      <c r="L269" s="22"/>
      <c r="M269" s="31"/>
    </row>
    <row r="270" spans="1:13" ht="25.5">
      <c r="A270" s="91" t="s">
        <v>339</v>
      </c>
      <c r="B270" s="104" t="s">
        <v>340</v>
      </c>
      <c r="C270" s="93" t="s">
        <v>139</v>
      </c>
      <c r="D270" s="94">
        <v>465.66</v>
      </c>
      <c r="E270" s="94">
        <v>6.06</v>
      </c>
      <c r="F270" s="94">
        <f>E270*D270</f>
        <v>2821.9</v>
      </c>
      <c r="G270" s="94"/>
      <c r="H270" s="95"/>
      <c r="I270" s="31"/>
      <c r="J270" s="28"/>
      <c r="K270" s="13"/>
      <c r="L270" s="22"/>
      <c r="M270" s="31"/>
    </row>
    <row r="271" spans="1:13" ht="12.75">
      <c r="A271" s="91" t="s">
        <v>341</v>
      </c>
      <c r="B271" s="104" t="s">
        <v>342</v>
      </c>
      <c r="C271" s="93" t="s">
        <v>139</v>
      </c>
      <c r="D271" s="94">
        <v>447.56</v>
      </c>
      <c r="E271" s="94">
        <v>8.27</v>
      </c>
      <c r="F271" s="94">
        <f>E271*D271</f>
        <v>3701.32</v>
      </c>
      <c r="G271" s="94"/>
      <c r="H271" s="95"/>
      <c r="I271" s="31"/>
      <c r="J271" s="28"/>
      <c r="K271" s="13"/>
      <c r="L271" s="22"/>
      <c r="M271" s="31"/>
    </row>
    <row r="272" spans="1:13" ht="12.75">
      <c r="A272" s="91" t="s">
        <v>343</v>
      </c>
      <c r="B272" s="104" t="s">
        <v>344</v>
      </c>
      <c r="C272" s="93" t="s">
        <v>139</v>
      </c>
      <c r="D272" s="94">
        <v>18.1</v>
      </c>
      <c r="E272" s="94">
        <v>8.9</v>
      </c>
      <c r="F272" s="94">
        <f>E272*D272</f>
        <v>161.09</v>
      </c>
      <c r="G272" s="94"/>
      <c r="H272" s="95"/>
      <c r="I272" s="31"/>
      <c r="J272" s="28"/>
      <c r="K272" s="13"/>
      <c r="L272" s="22"/>
      <c r="M272" s="31"/>
    </row>
    <row r="273" spans="1:13" ht="12.75">
      <c r="A273" s="91" t="s">
        <v>345</v>
      </c>
      <c r="B273" s="104" t="s">
        <v>346</v>
      </c>
      <c r="C273" s="93" t="s">
        <v>139</v>
      </c>
      <c r="D273" s="94">
        <v>24.69</v>
      </c>
      <c r="E273" s="94">
        <v>9.41</v>
      </c>
      <c r="F273" s="94">
        <f>E273*D273</f>
        <v>232.33</v>
      </c>
      <c r="G273" s="94"/>
      <c r="H273" s="95"/>
      <c r="I273" s="31"/>
      <c r="J273" s="28"/>
      <c r="K273" s="13"/>
      <c r="L273" s="22"/>
      <c r="M273" s="31"/>
    </row>
    <row r="274" spans="1:13" ht="12.75">
      <c r="A274" s="91" t="s">
        <v>347</v>
      </c>
      <c r="B274" s="104" t="s">
        <v>348</v>
      </c>
      <c r="C274" s="93" t="s">
        <v>139</v>
      </c>
      <c r="D274" s="94">
        <v>88.2</v>
      </c>
      <c r="E274" s="94">
        <v>9.41</v>
      </c>
      <c r="F274" s="94">
        <f>E274*D274</f>
        <v>829.96</v>
      </c>
      <c r="G274" s="94"/>
      <c r="H274" s="95"/>
      <c r="I274" s="31"/>
      <c r="J274" s="28"/>
      <c r="K274" s="13"/>
      <c r="L274" s="22"/>
      <c r="M274" s="31"/>
    </row>
    <row r="275" spans="1:13" ht="12.75">
      <c r="A275" s="96"/>
      <c r="B275" s="97"/>
      <c r="C275" s="98"/>
      <c r="D275" s="99"/>
      <c r="E275" s="99"/>
      <c r="F275" s="99"/>
      <c r="G275" s="99">
        <f>SUM(F267:F274)</f>
        <v>7746.6</v>
      </c>
      <c r="H275" s="100"/>
      <c r="I275" s="31"/>
      <c r="J275" s="28"/>
      <c r="K275" s="13"/>
      <c r="L275" s="22"/>
      <c r="M275" s="31"/>
    </row>
    <row r="276" spans="1:13" ht="15">
      <c r="A276" s="101" t="s">
        <v>349</v>
      </c>
      <c r="B276" s="112" t="s">
        <v>350</v>
      </c>
      <c r="C276" s="103"/>
      <c r="D276" s="94"/>
      <c r="E276" s="94"/>
      <c r="F276" s="94"/>
      <c r="G276" s="94"/>
      <c r="H276" s="95"/>
      <c r="I276" s="31"/>
      <c r="J276" s="28"/>
      <c r="K276" s="13"/>
      <c r="L276" s="22"/>
      <c r="M276" s="31"/>
    </row>
    <row r="277" spans="1:13" ht="12.75">
      <c r="A277" s="91" t="s">
        <v>351</v>
      </c>
      <c r="B277" s="104" t="s">
        <v>352</v>
      </c>
      <c r="C277" s="93" t="s">
        <v>139</v>
      </c>
      <c r="D277" s="94">
        <v>261.86</v>
      </c>
      <c r="E277" s="94">
        <v>9.07</v>
      </c>
      <c r="F277" s="94">
        <f>E277*D277</f>
        <v>2375.07</v>
      </c>
      <c r="G277" s="94"/>
      <c r="H277" s="95"/>
      <c r="I277" s="31"/>
      <c r="J277" s="28"/>
      <c r="K277" s="13"/>
      <c r="L277" s="22"/>
      <c r="M277" s="31"/>
    </row>
    <row r="278" spans="1:13" ht="12.75">
      <c r="A278" s="91" t="s">
        <v>353</v>
      </c>
      <c r="B278" s="104" t="s">
        <v>354</v>
      </c>
      <c r="C278" s="93" t="s">
        <v>139</v>
      </c>
      <c r="D278" s="94">
        <v>7.1</v>
      </c>
      <c r="E278" s="94">
        <v>9.07</v>
      </c>
      <c r="F278" s="94">
        <f>E278*D278</f>
        <v>64.4</v>
      </c>
      <c r="G278" s="94"/>
      <c r="H278" s="95"/>
      <c r="I278" s="31"/>
      <c r="J278" s="28"/>
      <c r="K278" s="13"/>
      <c r="L278" s="22"/>
      <c r="M278" s="31"/>
    </row>
    <row r="279" spans="1:13" ht="12.75">
      <c r="A279" s="91" t="s">
        <v>355</v>
      </c>
      <c r="B279" s="104" t="s">
        <v>356</v>
      </c>
      <c r="C279" s="93" t="s">
        <v>139</v>
      </c>
      <c r="D279" s="94">
        <v>3.55</v>
      </c>
      <c r="E279" s="94">
        <v>9.07</v>
      </c>
      <c r="F279" s="94">
        <f>E279*D279</f>
        <v>32.2</v>
      </c>
      <c r="G279" s="94"/>
      <c r="H279" s="95"/>
      <c r="I279" s="31"/>
      <c r="J279" s="28"/>
      <c r="K279" s="13"/>
      <c r="L279" s="22"/>
      <c r="M279" s="31"/>
    </row>
    <row r="280" spans="1:13" ht="12.75">
      <c r="A280" s="96"/>
      <c r="B280" s="97"/>
      <c r="C280" s="98"/>
      <c r="D280" s="99"/>
      <c r="E280" s="99"/>
      <c r="F280" s="99"/>
      <c r="G280" s="99">
        <f>SUM(F276:F279)</f>
        <v>2471.67</v>
      </c>
      <c r="H280" s="100"/>
      <c r="I280" s="31"/>
      <c r="J280" s="28"/>
      <c r="K280" s="13"/>
      <c r="L280" s="22"/>
      <c r="M280" s="31"/>
    </row>
    <row r="281" spans="1:13" ht="12.75">
      <c r="A281" s="105"/>
      <c r="B281" s="131"/>
      <c r="C281" s="107"/>
      <c r="D281" s="108"/>
      <c r="E281" s="108"/>
      <c r="F281" s="108"/>
      <c r="G281" s="108"/>
      <c r="H281" s="109">
        <f>G280+G275</f>
        <v>10218.27</v>
      </c>
      <c r="I281" s="31"/>
      <c r="J281" s="28"/>
      <c r="K281" s="13"/>
      <c r="L281" s="22"/>
      <c r="M281" s="31"/>
    </row>
    <row r="282" spans="1:13" ht="12.75">
      <c r="A282" s="91"/>
      <c r="B282" s="104"/>
      <c r="C282" s="93"/>
      <c r="D282" s="94"/>
      <c r="E282" s="94"/>
      <c r="F282" s="94"/>
      <c r="G282" s="94"/>
      <c r="H282" s="95"/>
      <c r="I282" s="31"/>
      <c r="J282" s="28"/>
      <c r="K282" s="13"/>
      <c r="L282" s="22"/>
      <c r="M282" s="31"/>
    </row>
    <row r="283" spans="1:13" ht="15.75">
      <c r="A283" s="110">
        <v>260</v>
      </c>
      <c r="B283" s="111" t="s">
        <v>357</v>
      </c>
      <c r="C283" s="93"/>
      <c r="D283" s="94"/>
      <c r="E283" s="94"/>
      <c r="F283" s="94"/>
      <c r="G283" s="94"/>
      <c r="H283" s="95"/>
      <c r="I283" s="31"/>
      <c r="J283" s="28"/>
      <c r="K283" s="13"/>
      <c r="L283" s="22"/>
      <c r="M283" s="31"/>
    </row>
    <row r="284" spans="1:13" ht="15">
      <c r="A284" s="101" t="s">
        <v>358</v>
      </c>
      <c r="B284" s="112" t="s">
        <v>359</v>
      </c>
      <c r="C284" s="103"/>
      <c r="D284" s="94"/>
      <c r="E284" s="94"/>
      <c r="F284" s="94"/>
      <c r="G284" s="94"/>
      <c r="H284" s="95"/>
      <c r="I284" s="31"/>
      <c r="J284" s="28"/>
      <c r="K284" s="13"/>
      <c r="L284" s="22"/>
      <c r="M284" s="31"/>
    </row>
    <row r="285" spans="1:13" ht="12.75">
      <c r="A285" s="91" t="s">
        <v>360</v>
      </c>
      <c r="B285" s="104" t="s">
        <v>361</v>
      </c>
      <c r="C285" s="93" t="s">
        <v>139</v>
      </c>
      <c r="D285" s="94">
        <v>45.2</v>
      </c>
      <c r="E285" s="94">
        <v>23.43</v>
      </c>
      <c r="F285" s="94">
        <f>E285*D285</f>
        <v>1059.04</v>
      </c>
      <c r="G285" s="94"/>
      <c r="H285" s="95"/>
      <c r="I285" s="31"/>
      <c r="J285" s="28"/>
      <c r="K285" s="13"/>
      <c r="L285" s="22"/>
      <c r="M285" s="31"/>
    </row>
    <row r="286" spans="1:13" ht="12.75">
      <c r="A286" s="91" t="s">
        <v>362</v>
      </c>
      <c r="B286" s="104" t="s">
        <v>363</v>
      </c>
      <c r="C286" s="93" t="s">
        <v>257</v>
      </c>
      <c r="D286" s="94">
        <v>81.79</v>
      </c>
      <c r="E286" s="94">
        <v>12.82</v>
      </c>
      <c r="F286" s="94">
        <f>E286*D286</f>
        <v>1048.55</v>
      </c>
      <c r="G286" s="94"/>
      <c r="H286" s="95"/>
      <c r="I286" s="31"/>
      <c r="J286" s="28"/>
      <c r="K286" s="13"/>
      <c r="L286" s="22"/>
      <c r="M286" s="31"/>
    </row>
    <row r="287" spans="1:13" ht="12.75">
      <c r="A287" s="91" t="s">
        <v>364</v>
      </c>
      <c r="B287" s="104" t="s">
        <v>365</v>
      </c>
      <c r="C287" s="93" t="s">
        <v>257</v>
      </c>
      <c r="D287" s="94">
        <v>4.8</v>
      </c>
      <c r="E287" s="94">
        <v>40</v>
      </c>
      <c r="F287" s="94">
        <f>E287*D287</f>
        <v>192</v>
      </c>
      <c r="G287" s="94"/>
      <c r="H287" s="95"/>
      <c r="I287" s="31"/>
      <c r="J287" s="28"/>
      <c r="K287" s="13"/>
      <c r="L287" s="22"/>
      <c r="M287" s="31"/>
    </row>
    <row r="288" spans="1:13" ht="12.75">
      <c r="A288" s="96"/>
      <c r="B288" s="97"/>
      <c r="C288" s="98"/>
      <c r="D288" s="99"/>
      <c r="E288" s="99"/>
      <c r="F288" s="99"/>
      <c r="G288" s="99">
        <f>SUM(F282:F287)</f>
        <v>2299.59</v>
      </c>
      <c r="H288" s="100"/>
      <c r="I288" s="31"/>
      <c r="J288" s="28"/>
      <c r="K288" s="13"/>
      <c r="L288" s="22"/>
      <c r="M288" s="31"/>
    </row>
    <row r="289" spans="1:13" ht="30">
      <c r="A289" s="101" t="s">
        <v>366</v>
      </c>
      <c r="B289" s="112" t="s">
        <v>367</v>
      </c>
      <c r="C289" s="103"/>
      <c r="D289" s="94"/>
      <c r="E289" s="94"/>
      <c r="F289" s="94"/>
      <c r="G289" s="94"/>
      <c r="H289" s="95"/>
      <c r="I289" s="31"/>
      <c r="J289" s="28"/>
      <c r="K289" s="13"/>
      <c r="L289" s="22"/>
      <c r="M289" s="31"/>
    </row>
    <row r="290" spans="1:13" ht="12.75">
      <c r="A290" s="119" t="s">
        <v>368</v>
      </c>
      <c r="B290" s="120" t="s">
        <v>175</v>
      </c>
      <c r="C290" s="93" t="s">
        <v>139</v>
      </c>
      <c r="D290" s="94">
        <v>26.92</v>
      </c>
      <c r="E290" s="94">
        <v>6.19</v>
      </c>
      <c r="F290" s="94">
        <f>E290*D290</f>
        <v>166.63</v>
      </c>
      <c r="G290" s="94"/>
      <c r="H290" s="95"/>
      <c r="I290" s="31"/>
      <c r="J290" s="28"/>
      <c r="K290" s="13"/>
      <c r="L290" s="22"/>
      <c r="M290" s="31"/>
    </row>
    <row r="291" spans="1:13" ht="12.75">
      <c r="A291" s="119">
        <v>260</v>
      </c>
      <c r="B291" s="120" t="s">
        <v>179</v>
      </c>
      <c r="C291" s="121" t="s">
        <v>139</v>
      </c>
      <c r="D291" s="94">
        <v>8.71</v>
      </c>
      <c r="E291" s="94">
        <v>4.58</v>
      </c>
      <c r="F291" s="94">
        <f>E291*D291</f>
        <v>39.89</v>
      </c>
      <c r="G291" s="94"/>
      <c r="H291" s="95"/>
      <c r="I291" s="31"/>
      <c r="J291" s="28"/>
      <c r="K291" s="13"/>
      <c r="L291" s="22"/>
      <c r="M291" s="31"/>
    </row>
    <row r="292" spans="1:13" ht="25.5">
      <c r="A292" s="119">
        <v>260</v>
      </c>
      <c r="B292" s="120" t="s">
        <v>181</v>
      </c>
      <c r="C292" s="121" t="s">
        <v>139</v>
      </c>
      <c r="D292" s="94">
        <v>8.71</v>
      </c>
      <c r="E292" s="94">
        <v>19.77</v>
      </c>
      <c r="F292" s="94">
        <f>E292*D292</f>
        <v>172.2</v>
      </c>
      <c r="G292" s="94"/>
      <c r="H292" s="95"/>
      <c r="I292" s="31"/>
      <c r="J292" s="28"/>
      <c r="K292" s="13"/>
      <c r="L292" s="22"/>
      <c r="M292" s="31"/>
    </row>
    <row r="293" spans="1:13" ht="12.75">
      <c r="A293" s="125">
        <v>260</v>
      </c>
      <c r="B293" s="126" t="s">
        <v>369</v>
      </c>
      <c r="C293" s="134" t="s">
        <v>139</v>
      </c>
      <c r="D293" s="94">
        <v>18.21</v>
      </c>
      <c r="E293" s="128">
        <v>42.37</v>
      </c>
      <c r="F293" s="94">
        <f>E293*D293</f>
        <v>771.56</v>
      </c>
      <c r="G293" s="128"/>
      <c r="H293" s="129"/>
      <c r="I293" s="31"/>
      <c r="J293" s="28"/>
      <c r="K293" s="13"/>
      <c r="L293" s="22"/>
      <c r="M293" s="31"/>
    </row>
    <row r="294" spans="1:13" ht="12.75">
      <c r="A294" s="96"/>
      <c r="B294" s="123"/>
      <c r="C294" s="98"/>
      <c r="D294" s="99"/>
      <c r="E294" s="99"/>
      <c r="F294" s="99"/>
      <c r="G294" s="99">
        <f>SUM(F289:F293)</f>
        <v>1150.28</v>
      </c>
      <c r="H294" s="100"/>
      <c r="I294" s="31"/>
      <c r="J294" s="28"/>
      <c r="K294" s="13"/>
      <c r="L294" s="22"/>
      <c r="M294" s="31"/>
    </row>
    <row r="295" spans="1:13" ht="30.75" thickBot="1">
      <c r="A295" s="101" t="s">
        <v>370</v>
      </c>
      <c r="B295" s="112" t="s">
        <v>371</v>
      </c>
      <c r="C295" s="103"/>
      <c r="D295" s="94"/>
      <c r="E295" s="94"/>
      <c r="F295" s="94"/>
      <c r="G295" s="94"/>
      <c r="H295" s="95"/>
      <c r="I295" s="31"/>
      <c r="J295" s="29"/>
      <c r="K295" s="14"/>
      <c r="L295" s="15"/>
      <c r="M295" s="31"/>
    </row>
    <row r="296" spans="1:13" s="10" customFormat="1" ht="13.5" thickBot="1">
      <c r="A296" s="119" t="s">
        <v>372</v>
      </c>
      <c r="B296" s="120" t="s">
        <v>373</v>
      </c>
      <c r="C296" s="93" t="s">
        <v>139</v>
      </c>
      <c r="D296" s="94">
        <v>26.72</v>
      </c>
      <c r="E296" s="94">
        <v>6.19</v>
      </c>
      <c r="F296" s="94">
        <f>E296*D296</f>
        <v>165.4</v>
      </c>
      <c r="G296" s="94"/>
      <c r="H296" s="95"/>
      <c r="J296" s="30"/>
      <c r="K296" s="16"/>
      <c r="L296" s="17"/>
      <c r="M296" s="32"/>
    </row>
    <row r="297" spans="1:8" ht="12.75">
      <c r="A297" s="119">
        <v>260</v>
      </c>
      <c r="B297" s="120" t="s">
        <v>179</v>
      </c>
      <c r="C297" s="121" t="s">
        <v>139</v>
      </c>
      <c r="D297" s="94">
        <v>26.72</v>
      </c>
      <c r="E297" s="94">
        <v>4.58</v>
      </c>
      <c r="F297" s="94">
        <f>E297*D297</f>
        <v>122.38</v>
      </c>
      <c r="G297" s="94"/>
      <c r="H297" s="95"/>
    </row>
    <row r="298" spans="1:8" ht="25.5">
      <c r="A298" s="119">
        <v>260</v>
      </c>
      <c r="B298" s="120" t="s">
        <v>181</v>
      </c>
      <c r="C298" s="121" t="s">
        <v>139</v>
      </c>
      <c r="D298" s="94">
        <v>26.72</v>
      </c>
      <c r="E298" s="94">
        <v>19.77</v>
      </c>
      <c r="F298" s="94">
        <f>E298*D298</f>
        <v>528.25</v>
      </c>
      <c r="G298" s="94"/>
      <c r="H298" s="95"/>
    </row>
    <row r="299" spans="1:8" ht="12.75">
      <c r="A299" s="122"/>
      <c r="B299" s="123"/>
      <c r="C299" s="98"/>
      <c r="D299" s="99"/>
      <c r="E299" s="99"/>
      <c r="F299" s="99"/>
      <c r="G299" s="99">
        <f>SUM(F295:F298)</f>
        <v>816.03</v>
      </c>
      <c r="H299" s="100"/>
    </row>
    <row r="300" spans="1:8" ht="15">
      <c r="A300" s="101"/>
      <c r="B300" s="112" t="s">
        <v>354</v>
      </c>
      <c r="C300" s="103"/>
      <c r="D300" s="94"/>
      <c r="E300" s="94"/>
      <c r="F300" s="94"/>
      <c r="G300" s="94"/>
      <c r="H300" s="95"/>
    </row>
    <row r="301" spans="1:8" ht="12.75">
      <c r="A301" s="119" t="s">
        <v>374</v>
      </c>
      <c r="B301" s="120" t="s">
        <v>175</v>
      </c>
      <c r="C301" s="93" t="s">
        <v>139</v>
      </c>
      <c r="D301" s="94">
        <v>21.73</v>
      </c>
      <c r="E301" s="94">
        <v>6.19</v>
      </c>
      <c r="F301" s="94">
        <f>E301*D301</f>
        <v>134.51</v>
      </c>
      <c r="G301" s="94"/>
      <c r="H301" s="95"/>
    </row>
    <row r="302" spans="1:8" ht="12.75">
      <c r="A302" s="119" t="s">
        <v>375</v>
      </c>
      <c r="B302" s="120" t="s">
        <v>376</v>
      </c>
      <c r="C302" s="93" t="s">
        <v>139</v>
      </c>
      <c r="D302" s="94">
        <v>21.73</v>
      </c>
      <c r="E302" s="94">
        <v>19.77</v>
      </c>
      <c r="F302" s="94">
        <f>E302*D302</f>
        <v>429.6</v>
      </c>
      <c r="G302" s="94"/>
      <c r="H302" s="95"/>
    </row>
    <row r="303" spans="1:8" ht="12.75">
      <c r="A303" s="119" t="s">
        <v>377</v>
      </c>
      <c r="B303" s="120" t="s">
        <v>378</v>
      </c>
      <c r="C303" s="93" t="s">
        <v>139</v>
      </c>
      <c r="D303" s="94">
        <v>21.73</v>
      </c>
      <c r="E303" s="94">
        <v>23.43</v>
      </c>
      <c r="F303" s="94">
        <f>E303*D303</f>
        <v>509.13</v>
      </c>
      <c r="G303" s="94"/>
      <c r="H303" s="95"/>
    </row>
    <row r="304" spans="1:8" ht="12.75">
      <c r="A304" s="119" t="s">
        <v>379</v>
      </c>
      <c r="B304" s="126" t="s">
        <v>380</v>
      </c>
      <c r="C304" s="93" t="s">
        <v>257</v>
      </c>
      <c r="D304" s="94">
        <v>25.16</v>
      </c>
      <c r="E304" s="94">
        <v>12.82</v>
      </c>
      <c r="F304" s="94">
        <f>E304*D304</f>
        <v>322.55</v>
      </c>
      <c r="G304" s="94"/>
      <c r="H304" s="95"/>
    </row>
    <row r="305" spans="1:8" ht="12.75">
      <c r="A305" s="122"/>
      <c r="B305" s="97"/>
      <c r="C305" s="98"/>
      <c r="D305" s="99"/>
      <c r="E305" s="99"/>
      <c r="F305" s="99"/>
      <c r="G305" s="99">
        <f>SUM(F300:F304)</f>
        <v>1395.79</v>
      </c>
      <c r="H305" s="100"/>
    </row>
    <row r="306" spans="1:8" ht="12.75">
      <c r="A306" s="105"/>
      <c r="B306" s="131"/>
      <c r="C306" s="107"/>
      <c r="D306" s="108"/>
      <c r="E306" s="108"/>
      <c r="F306" s="108"/>
      <c r="G306" s="108"/>
      <c r="H306" s="109">
        <f>G305+G299+G294+G288</f>
        <v>5661.69</v>
      </c>
    </row>
    <row r="307" spans="1:8" ht="12.75">
      <c r="A307" s="91"/>
      <c r="B307" s="132"/>
      <c r="C307" s="93"/>
      <c r="D307" s="94"/>
      <c r="E307" s="94"/>
      <c r="F307" s="94"/>
      <c r="G307" s="94"/>
      <c r="H307" s="95"/>
    </row>
    <row r="308" spans="1:8" ht="15.75">
      <c r="A308" s="110">
        <v>270</v>
      </c>
      <c r="B308" s="111" t="s">
        <v>381</v>
      </c>
      <c r="C308" s="103"/>
      <c r="D308" s="94"/>
      <c r="E308" s="94"/>
      <c r="F308" s="94"/>
      <c r="G308" s="94"/>
      <c r="H308" s="95"/>
    </row>
    <row r="309" spans="1:8" ht="12.75">
      <c r="A309" s="91" t="s">
        <v>382</v>
      </c>
      <c r="B309" s="120" t="s">
        <v>383</v>
      </c>
      <c r="C309" s="93" t="s">
        <v>139</v>
      </c>
      <c r="D309" s="94">
        <v>230.07</v>
      </c>
      <c r="E309" s="94">
        <v>20</v>
      </c>
      <c r="F309" s="94">
        <f>E309*D309</f>
        <v>4601.4</v>
      </c>
      <c r="G309" s="94"/>
      <c r="H309" s="95"/>
    </row>
    <row r="310" spans="1:8" ht="12.75">
      <c r="A310" s="91" t="s">
        <v>384</v>
      </c>
      <c r="B310" s="120" t="s">
        <v>385</v>
      </c>
      <c r="C310" s="93" t="s">
        <v>139</v>
      </c>
      <c r="D310" s="94">
        <v>230.07</v>
      </c>
      <c r="E310" s="94">
        <v>10</v>
      </c>
      <c r="F310" s="94">
        <f>E310*D310</f>
        <v>2300.7</v>
      </c>
      <c r="G310" s="94"/>
      <c r="H310" s="95"/>
    </row>
    <row r="311" spans="1:8" ht="12.75">
      <c r="A311" s="96"/>
      <c r="B311" s="97"/>
      <c r="C311" s="98"/>
      <c r="D311" s="99"/>
      <c r="E311" s="99"/>
      <c r="F311" s="99"/>
      <c r="G311" s="99">
        <f>SUM(F307:F310)</f>
        <v>6902.1</v>
      </c>
      <c r="H311" s="100"/>
    </row>
    <row r="312" spans="1:8" ht="15">
      <c r="A312" s="101" t="s">
        <v>386</v>
      </c>
      <c r="B312" s="112" t="s">
        <v>387</v>
      </c>
      <c r="C312" s="103"/>
      <c r="D312" s="94"/>
      <c r="E312" s="94"/>
      <c r="F312" s="94"/>
      <c r="G312" s="94"/>
      <c r="H312" s="95"/>
    </row>
    <row r="313" spans="1:8" ht="12.75">
      <c r="A313" s="91" t="s">
        <v>388</v>
      </c>
      <c r="B313" s="120" t="s">
        <v>389</v>
      </c>
      <c r="C313" s="93" t="s">
        <v>61</v>
      </c>
      <c r="D313" s="94">
        <v>1</v>
      </c>
      <c r="E313" s="94">
        <v>198.37</v>
      </c>
      <c r="F313" s="94">
        <f>E313*D313</f>
        <v>198.37</v>
      </c>
      <c r="G313" s="94"/>
      <c r="H313" s="95"/>
    </row>
    <row r="314" spans="1:8" ht="12.75">
      <c r="A314" s="91" t="s">
        <v>390</v>
      </c>
      <c r="B314" s="120" t="s">
        <v>391</v>
      </c>
      <c r="C314" s="93" t="s">
        <v>61</v>
      </c>
      <c r="D314" s="94">
        <v>6</v>
      </c>
      <c r="E314" s="94">
        <v>216.87</v>
      </c>
      <c r="F314" s="94">
        <f>E314*D314</f>
        <v>1301.22</v>
      </c>
      <c r="G314" s="94"/>
      <c r="H314" s="95"/>
    </row>
    <row r="315" spans="1:8" ht="12.75">
      <c r="A315" s="91" t="s">
        <v>392</v>
      </c>
      <c r="B315" s="120" t="s">
        <v>393</v>
      </c>
      <c r="C315" s="93" t="s">
        <v>61</v>
      </c>
      <c r="D315" s="94">
        <v>6</v>
      </c>
      <c r="E315" s="94">
        <v>68.56</v>
      </c>
      <c r="F315" s="94">
        <f>E315*D315</f>
        <v>411.36</v>
      </c>
      <c r="G315" s="94"/>
      <c r="H315" s="95"/>
    </row>
    <row r="316" spans="1:8" ht="12.75">
      <c r="A316" s="91">
        <v>270</v>
      </c>
      <c r="B316" s="126" t="s">
        <v>394</v>
      </c>
      <c r="C316" s="93" t="s">
        <v>61</v>
      </c>
      <c r="D316" s="94">
        <v>1</v>
      </c>
      <c r="E316" s="94">
        <v>1973</v>
      </c>
      <c r="F316" s="94">
        <f>E316*D316</f>
        <v>1973</v>
      </c>
      <c r="G316" s="94"/>
      <c r="H316" s="95"/>
    </row>
    <row r="317" spans="1:8" ht="12.75">
      <c r="A317" s="96"/>
      <c r="B317" s="123"/>
      <c r="C317" s="98"/>
      <c r="D317" s="99"/>
      <c r="E317" s="99"/>
      <c r="F317" s="99"/>
      <c r="G317" s="99">
        <f>SUM(F312:F316)</f>
        <v>3883.95</v>
      </c>
      <c r="H317" s="100"/>
    </row>
    <row r="318" spans="1:8" ht="15">
      <c r="A318" s="101" t="s">
        <v>395</v>
      </c>
      <c r="B318" s="112" t="s">
        <v>396</v>
      </c>
      <c r="C318" s="103"/>
      <c r="D318" s="94"/>
      <c r="E318" s="94"/>
      <c r="F318" s="94"/>
      <c r="G318" s="94"/>
      <c r="H318" s="95"/>
    </row>
    <row r="319" spans="1:8" ht="12.75">
      <c r="A319" s="91" t="s">
        <v>397</v>
      </c>
      <c r="B319" s="120" t="s">
        <v>398</v>
      </c>
      <c r="C319" s="93" t="s">
        <v>61</v>
      </c>
      <c r="D319" s="94">
        <v>1</v>
      </c>
      <c r="E319" s="94">
        <v>87.12</v>
      </c>
      <c r="F319" s="94">
        <f aca="true" t="shared" si="10" ref="F319:F335">E319*D319</f>
        <v>87.12</v>
      </c>
      <c r="G319" s="94"/>
      <c r="H319" s="95"/>
    </row>
    <row r="320" spans="1:8" ht="25.5">
      <c r="A320" s="91" t="s">
        <v>399</v>
      </c>
      <c r="B320" s="120" t="s">
        <v>400</v>
      </c>
      <c r="C320" s="93" t="s">
        <v>61</v>
      </c>
      <c r="D320" s="94">
        <v>1</v>
      </c>
      <c r="E320" s="94">
        <v>43.67</v>
      </c>
      <c r="F320" s="94">
        <f t="shared" si="10"/>
        <v>43.67</v>
      </c>
      <c r="G320" s="94"/>
      <c r="H320" s="95"/>
    </row>
    <row r="321" spans="1:8" ht="12.75">
      <c r="A321" s="91" t="s">
        <v>401</v>
      </c>
      <c r="B321" s="120" t="s">
        <v>402</v>
      </c>
      <c r="C321" s="93" t="s">
        <v>61</v>
      </c>
      <c r="D321" s="94">
        <v>1</v>
      </c>
      <c r="E321" s="94">
        <v>45.53</v>
      </c>
      <c r="F321" s="94">
        <f t="shared" si="10"/>
        <v>45.53</v>
      </c>
      <c r="G321" s="94"/>
      <c r="H321" s="95"/>
    </row>
    <row r="322" spans="1:8" ht="12.75">
      <c r="A322" s="91" t="s">
        <v>403</v>
      </c>
      <c r="B322" s="120" t="s">
        <v>404</v>
      </c>
      <c r="C322" s="93" t="s">
        <v>405</v>
      </c>
      <c r="D322" s="94">
        <v>1</v>
      </c>
      <c r="E322" s="94">
        <v>38.31</v>
      </c>
      <c r="F322" s="94">
        <f t="shared" si="10"/>
        <v>38.31</v>
      </c>
      <c r="G322" s="94"/>
      <c r="H322" s="95"/>
    </row>
    <row r="323" spans="1:8" ht="12.75">
      <c r="A323" s="91" t="s">
        <v>406</v>
      </c>
      <c r="B323" s="120" t="s">
        <v>407</v>
      </c>
      <c r="C323" s="93" t="s">
        <v>61</v>
      </c>
      <c r="D323" s="94">
        <v>1</v>
      </c>
      <c r="E323" s="94">
        <v>157</v>
      </c>
      <c r="F323" s="94">
        <f t="shared" si="10"/>
        <v>157</v>
      </c>
      <c r="G323" s="94"/>
      <c r="H323" s="95"/>
    </row>
    <row r="324" spans="1:8" ht="25.5">
      <c r="A324" s="91" t="s">
        <v>408</v>
      </c>
      <c r="B324" s="120" t="s">
        <v>409</v>
      </c>
      <c r="C324" s="93" t="s">
        <v>61</v>
      </c>
      <c r="D324" s="94">
        <v>6</v>
      </c>
      <c r="E324" s="94">
        <v>78.37</v>
      </c>
      <c r="F324" s="94">
        <f t="shared" si="10"/>
        <v>470.22</v>
      </c>
      <c r="G324" s="94"/>
      <c r="H324" s="95"/>
    </row>
    <row r="325" spans="1:8" ht="25.5">
      <c r="A325" s="91" t="s">
        <v>410</v>
      </c>
      <c r="B325" s="120" t="s">
        <v>411</v>
      </c>
      <c r="C325" s="93" t="s">
        <v>61</v>
      </c>
      <c r="D325" s="94">
        <v>6</v>
      </c>
      <c r="E325" s="94">
        <v>43.67</v>
      </c>
      <c r="F325" s="94">
        <f t="shared" si="10"/>
        <v>262.02</v>
      </c>
      <c r="G325" s="94"/>
      <c r="H325" s="95"/>
    </row>
    <row r="326" spans="1:8" ht="12.75">
      <c r="A326" s="91" t="s">
        <v>412</v>
      </c>
      <c r="B326" s="120" t="s">
        <v>413</v>
      </c>
      <c r="C326" s="93" t="s">
        <v>61</v>
      </c>
      <c r="D326" s="94">
        <v>5</v>
      </c>
      <c r="E326" s="94">
        <v>196.36</v>
      </c>
      <c r="F326" s="94">
        <f t="shared" si="10"/>
        <v>981.8</v>
      </c>
      <c r="G326" s="94"/>
      <c r="H326" s="95"/>
    </row>
    <row r="327" spans="1:8" ht="25.5">
      <c r="A327" s="119" t="s">
        <v>414</v>
      </c>
      <c r="B327" s="120" t="s">
        <v>415</v>
      </c>
      <c r="C327" s="121" t="s">
        <v>61</v>
      </c>
      <c r="D327" s="94">
        <v>6</v>
      </c>
      <c r="E327" s="94">
        <v>32</v>
      </c>
      <c r="F327" s="94">
        <f t="shared" si="10"/>
        <v>192</v>
      </c>
      <c r="G327" s="94"/>
      <c r="H327" s="95"/>
    </row>
    <row r="328" spans="1:8" ht="12.75">
      <c r="A328" s="91" t="s">
        <v>416</v>
      </c>
      <c r="B328" s="120" t="s">
        <v>417</v>
      </c>
      <c r="C328" s="93" t="s">
        <v>61</v>
      </c>
      <c r="D328" s="94">
        <v>1</v>
      </c>
      <c r="E328" s="94">
        <v>156.2</v>
      </c>
      <c r="F328" s="94">
        <f t="shared" si="10"/>
        <v>156.2</v>
      </c>
      <c r="G328" s="94"/>
      <c r="H328" s="95"/>
    </row>
    <row r="329" spans="1:8" ht="12.75">
      <c r="A329" s="91" t="s">
        <v>418</v>
      </c>
      <c r="B329" s="120" t="s">
        <v>419</v>
      </c>
      <c r="C329" s="93" t="s">
        <v>61</v>
      </c>
      <c r="D329" s="94">
        <v>1</v>
      </c>
      <c r="E329" s="94">
        <v>87.12</v>
      </c>
      <c r="F329" s="94">
        <f t="shared" si="10"/>
        <v>87.12</v>
      </c>
      <c r="G329" s="94"/>
      <c r="H329" s="95"/>
    </row>
    <row r="330" spans="1:8" ht="25.5">
      <c r="A330" s="91" t="s">
        <v>420</v>
      </c>
      <c r="B330" s="120" t="s">
        <v>421</v>
      </c>
      <c r="C330" s="93" t="s">
        <v>61</v>
      </c>
      <c r="D330" s="94">
        <v>1</v>
      </c>
      <c r="E330" s="94">
        <v>43.67</v>
      </c>
      <c r="F330" s="94">
        <f t="shared" si="10"/>
        <v>43.67</v>
      </c>
      <c r="G330" s="94"/>
      <c r="H330" s="95"/>
    </row>
    <row r="331" spans="1:8" ht="12.75">
      <c r="A331" s="91" t="s">
        <v>422</v>
      </c>
      <c r="B331" s="120" t="s">
        <v>423</v>
      </c>
      <c r="C331" s="93" t="s">
        <v>61</v>
      </c>
      <c r="D331" s="94">
        <v>1</v>
      </c>
      <c r="E331" s="94">
        <v>185</v>
      </c>
      <c r="F331" s="94">
        <f t="shared" si="10"/>
        <v>185</v>
      </c>
      <c r="G331" s="94"/>
      <c r="H331" s="95"/>
    </row>
    <row r="332" spans="1:8" ht="12.75">
      <c r="A332" s="91" t="s">
        <v>424</v>
      </c>
      <c r="B332" s="120" t="s">
        <v>425</v>
      </c>
      <c r="C332" s="93" t="s">
        <v>61</v>
      </c>
      <c r="D332" s="94">
        <v>5</v>
      </c>
      <c r="E332" s="94">
        <v>99.18</v>
      </c>
      <c r="F332" s="94">
        <f t="shared" si="10"/>
        <v>495.9</v>
      </c>
      <c r="G332" s="94"/>
      <c r="H332" s="95"/>
    </row>
    <row r="333" spans="1:8" ht="25.5">
      <c r="A333" s="119" t="s">
        <v>426</v>
      </c>
      <c r="B333" s="120" t="s">
        <v>427</v>
      </c>
      <c r="C333" s="121" t="s">
        <v>428</v>
      </c>
      <c r="D333" s="94">
        <v>6</v>
      </c>
      <c r="E333" s="94">
        <v>5</v>
      </c>
      <c r="F333" s="94">
        <f t="shared" si="10"/>
        <v>30</v>
      </c>
      <c r="G333" s="94"/>
      <c r="H333" s="95"/>
    </row>
    <row r="334" spans="1:8" ht="12.75">
      <c r="A334" s="91" t="s">
        <v>429</v>
      </c>
      <c r="B334" s="120" t="s">
        <v>430</v>
      </c>
      <c r="C334" s="93" t="s">
        <v>61</v>
      </c>
      <c r="D334" s="94">
        <v>6</v>
      </c>
      <c r="E334" s="94">
        <v>116.26</v>
      </c>
      <c r="F334" s="94">
        <f t="shared" si="10"/>
        <v>697.56</v>
      </c>
      <c r="G334" s="94"/>
      <c r="H334" s="95"/>
    </row>
    <row r="335" spans="1:8" ht="25.5">
      <c r="A335" s="91" t="s">
        <v>431</v>
      </c>
      <c r="B335" s="120" t="s">
        <v>432</v>
      </c>
      <c r="C335" s="93" t="s">
        <v>61</v>
      </c>
      <c r="D335" s="94">
        <v>6</v>
      </c>
      <c r="E335" s="94">
        <v>34.92</v>
      </c>
      <c r="F335" s="94">
        <f t="shared" si="10"/>
        <v>209.52</v>
      </c>
      <c r="G335" s="94"/>
      <c r="H335" s="95"/>
    </row>
    <row r="336" spans="1:8" ht="12.75">
      <c r="A336" s="96"/>
      <c r="B336" s="97"/>
      <c r="C336" s="98"/>
      <c r="D336" s="99"/>
      <c r="E336" s="99"/>
      <c r="F336" s="99"/>
      <c r="G336" s="99">
        <f>SUM(F318:F335)</f>
        <v>4182.64</v>
      </c>
      <c r="H336" s="100"/>
    </row>
    <row r="337" spans="1:8" ht="30">
      <c r="A337" s="101" t="s">
        <v>433</v>
      </c>
      <c r="B337" s="112" t="s">
        <v>434</v>
      </c>
      <c r="C337" s="103"/>
      <c r="D337" s="94"/>
      <c r="E337" s="94"/>
      <c r="F337" s="94"/>
      <c r="G337" s="94"/>
      <c r="H337" s="95"/>
    </row>
    <row r="338" spans="1:8" ht="12.75">
      <c r="A338" s="91" t="s">
        <v>435</v>
      </c>
      <c r="B338" s="120" t="s">
        <v>436</v>
      </c>
      <c r="C338" s="93" t="s">
        <v>61</v>
      </c>
      <c r="D338" s="94">
        <v>1</v>
      </c>
      <c r="E338" s="94">
        <v>390</v>
      </c>
      <c r="F338" s="94">
        <f>E338*D338</f>
        <v>390</v>
      </c>
      <c r="G338" s="94"/>
      <c r="H338" s="95"/>
    </row>
    <row r="339" spans="1:8" ht="12.75">
      <c r="A339" s="91" t="s">
        <v>437</v>
      </c>
      <c r="B339" s="120" t="s">
        <v>438</v>
      </c>
      <c r="C339" s="93" t="s">
        <v>61</v>
      </c>
      <c r="D339" s="94">
        <v>1</v>
      </c>
      <c r="E339" s="94">
        <v>156</v>
      </c>
      <c r="F339" s="94">
        <f>E339*D339</f>
        <v>156</v>
      </c>
      <c r="G339" s="94"/>
      <c r="H339" s="95"/>
    </row>
    <row r="340" spans="1:8" ht="25.5">
      <c r="A340" s="91" t="s">
        <v>439</v>
      </c>
      <c r="B340" s="120" t="s">
        <v>440</v>
      </c>
      <c r="C340" s="93" t="s">
        <v>61</v>
      </c>
      <c r="D340" s="94">
        <v>1</v>
      </c>
      <c r="E340" s="94">
        <v>265.2</v>
      </c>
      <c r="F340" s="94">
        <f>E340*D340</f>
        <v>265.2</v>
      </c>
      <c r="G340" s="94"/>
      <c r="H340" s="95"/>
    </row>
    <row r="341" spans="1:8" ht="12.75">
      <c r="A341" s="91" t="s">
        <v>441</v>
      </c>
      <c r="B341" s="120" t="s">
        <v>442</v>
      </c>
      <c r="C341" s="93" t="s">
        <v>61</v>
      </c>
      <c r="D341" s="94">
        <v>3</v>
      </c>
      <c r="E341" s="94">
        <v>218.4</v>
      </c>
      <c r="F341" s="94">
        <f>E341*D341</f>
        <v>655.2</v>
      </c>
      <c r="G341" s="94"/>
      <c r="H341" s="95"/>
    </row>
    <row r="342" spans="1:8" ht="12.75">
      <c r="A342" s="96"/>
      <c r="B342" s="123"/>
      <c r="C342" s="98"/>
      <c r="D342" s="99"/>
      <c r="E342" s="99"/>
      <c r="F342" s="99"/>
      <c r="G342" s="99">
        <f>SUM(F337:F341)</f>
        <v>1466.4</v>
      </c>
      <c r="H342" s="100"/>
    </row>
    <row r="343" spans="1:8" ht="12.75">
      <c r="A343" s="105"/>
      <c r="B343" s="106"/>
      <c r="C343" s="107"/>
      <c r="D343" s="108"/>
      <c r="E343" s="108"/>
      <c r="F343" s="108"/>
      <c r="G343" s="108"/>
      <c r="H343" s="109">
        <f>G342+G336+G317+G311</f>
        <v>16435.09</v>
      </c>
    </row>
    <row r="344" spans="1:8" ht="12.75">
      <c r="A344" s="91"/>
      <c r="B344" s="104"/>
      <c r="C344" s="93"/>
      <c r="D344" s="94"/>
      <c r="E344" s="94"/>
      <c r="F344" s="94"/>
      <c r="G344" s="94"/>
      <c r="H344" s="95"/>
    </row>
    <row r="345" spans="1:8" ht="15.75">
      <c r="A345" s="110">
        <v>280</v>
      </c>
      <c r="B345" s="111" t="s">
        <v>443</v>
      </c>
      <c r="C345" s="103"/>
      <c r="D345" s="94"/>
      <c r="E345" s="94"/>
      <c r="F345" s="94"/>
      <c r="G345" s="94"/>
      <c r="H345" s="95"/>
    </row>
    <row r="346" spans="1:8" ht="12.75">
      <c r="A346" s="91" t="s">
        <v>444</v>
      </c>
      <c r="B346" s="120" t="s">
        <v>445</v>
      </c>
      <c r="C346" s="93" t="s">
        <v>139</v>
      </c>
      <c r="D346" s="94">
        <v>230.07</v>
      </c>
      <c r="E346" s="94">
        <v>8</v>
      </c>
      <c r="F346" s="94">
        <f>E346*D346</f>
        <v>1840.56</v>
      </c>
      <c r="G346" s="94"/>
      <c r="H346" s="95"/>
    </row>
    <row r="347" spans="1:8" ht="12.75">
      <c r="A347" s="91" t="s">
        <v>446</v>
      </c>
      <c r="B347" s="120" t="s">
        <v>447</v>
      </c>
      <c r="C347" s="93" t="s">
        <v>139</v>
      </c>
      <c r="D347" s="94">
        <v>230.07</v>
      </c>
      <c r="E347" s="94">
        <v>15</v>
      </c>
      <c r="F347" s="94">
        <f>E347*D347</f>
        <v>3451.05</v>
      </c>
      <c r="G347" s="94"/>
      <c r="H347" s="95"/>
    </row>
    <row r="348" spans="1:8" ht="12.75">
      <c r="A348" s="96"/>
      <c r="B348" s="123"/>
      <c r="C348" s="98"/>
      <c r="D348" s="99"/>
      <c r="E348" s="99"/>
      <c r="F348" s="99"/>
      <c r="G348" s="99">
        <f>SUM(F344:F347)</f>
        <v>5291.61</v>
      </c>
      <c r="H348" s="100"/>
    </row>
    <row r="349" spans="1:8" ht="12.75">
      <c r="A349" s="105"/>
      <c r="B349" s="106"/>
      <c r="C349" s="107"/>
      <c r="D349" s="108"/>
      <c r="E349" s="108"/>
      <c r="F349" s="108"/>
      <c r="G349" s="108"/>
      <c r="H349" s="109">
        <f>G348</f>
        <v>5291.61</v>
      </c>
    </row>
    <row r="350" spans="1:8" ht="12.75">
      <c r="A350" s="91"/>
      <c r="B350" s="104"/>
      <c r="C350" s="93"/>
      <c r="D350" s="94"/>
      <c r="E350" s="94"/>
      <c r="F350" s="94"/>
      <c r="G350" s="94"/>
      <c r="H350" s="95"/>
    </row>
    <row r="351" spans="1:8" ht="15.75">
      <c r="A351" s="110">
        <v>330</v>
      </c>
      <c r="B351" s="111" t="s">
        <v>448</v>
      </c>
      <c r="C351" s="103"/>
      <c r="D351" s="94"/>
      <c r="E351" s="94"/>
      <c r="F351" s="94"/>
      <c r="G351" s="94"/>
      <c r="H351" s="95"/>
    </row>
    <row r="352" spans="1:8" ht="12.75">
      <c r="A352" s="91" t="s">
        <v>449</v>
      </c>
      <c r="B352" s="104" t="s">
        <v>450</v>
      </c>
      <c r="C352" s="93" t="s">
        <v>61</v>
      </c>
      <c r="D352" s="94">
        <v>1</v>
      </c>
      <c r="E352" s="94">
        <v>276.06</v>
      </c>
      <c r="F352" s="94">
        <f aca="true" t="shared" si="11" ref="F352:F357">E352*D352</f>
        <v>276.06</v>
      </c>
      <c r="G352" s="94"/>
      <c r="H352" s="95"/>
    </row>
    <row r="353" spans="1:8" ht="12.75">
      <c r="A353" s="119" t="s">
        <v>451</v>
      </c>
      <c r="B353" s="120" t="s">
        <v>452</v>
      </c>
      <c r="C353" s="121" t="s">
        <v>16</v>
      </c>
      <c r="D353" s="94">
        <v>1</v>
      </c>
      <c r="E353" s="94"/>
      <c r="F353" s="94">
        <f t="shared" si="11"/>
        <v>0</v>
      </c>
      <c r="G353" s="94"/>
      <c r="H353" s="95"/>
    </row>
    <row r="354" spans="1:8" ht="12.75">
      <c r="A354" s="91" t="s">
        <v>453</v>
      </c>
      <c r="B354" s="104" t="s">
        <v>454</v>
      </c>
      <c r="C354" s="93" t="s">
        <v>16</v>
      </c>
      <c r="D354" s="94">
        <v>1</v>
      </c>
      <c r="E354" s="94"/>
      <c r="F354" s="94">
        <f t="shared" si="11"/>
        <v>0</v>
      </c>
      <c r="G354" s="94"/>
      <c r="H354" s="95"/>
    </row>
    <row r="355" spans="1:8" ht="12.75">
      <c r="A355" s="91">
        <v>330</v>
      </c>
      <c r="B355" s="104" t="s">
        <v>455</v>
      </c>
      <c r="C355" s="93" t="s">
        <v>139</v>
      </c>
      <c r="D355" s="94">
        <v>45.97</v>
      </c>
      <c r="E355" s="94">
        <v>4.55</v>
      </c>
      <c r="F355" s="94">
        <f t="shared" si="11"/>
        <v>209.16</v>
      </c>
      <c r="G355" s="94"/>
      <c r="H355" s="95"/>
    </row>
    <row r="356" spans="1:8" ht="12.75">
      <c r="A356" s="91" t="s">
        <v>456</v>
      </c>
      <c r="B356" s="104" t="s">
        <v>457</v>
      </c>
      <c r="C356" s="93" t="s">
        <v>139</v>
      </c>
      <c r="D356" s="94">
        <v>230.07</v>
      </c>
      <c r="E356" s="94">
        <v>2</v>
      </c>
      <c r="F356" s="94">
        <f t="shared" si="11"/>
        <v>460.14</v>
      </c>
      <c r="G356" s="94"/>
      <c r="H356" s="95"/>
    </row>
    <row r="357" spans="1:8" ht="12.75">
      <c r="A357" s="91" t="s">
        <v>458</v>
      </c>
      <c r="B357" s="104" t="s">
        <v>459</v>
      </c>
      <c r="C357" s="93" t="s">
        <v>16</v>
      </c>
      <c r="D357" s="94">
        <v>1</v>
      </c>
      <c r="E357" s="94"/>
      <c r="F357" s="94">
        <f t="shared" si="11"/>
        <v>0</v>
      </c>
      <c r="G357" s="94"/>
      <c r="H357" s="95"/>
    </row>
    <row r="358" spans="1:8" ht="12.75">
      <c r="A358" s="96"/>
      <c r="B358" s="97"/>
      <c r="C358" s="98"/>
      <c r="D358" s="99"/>
      <c r="E358" s="99"/>
      <c r="F358" s="99"/>
      <c r="G358" s="99">
        <f>SUM(F350:F357)</f>
        <v>945.36</v>
      </c>
      <c r="H358" s="100"/>
    </row>
    <row r="359" spans="1:8" ht="12.75">
      <c r="A359" s="135"/>
      <c r="B359" s="136"/>
      <c r="C359" s="137"/>
      <c r="D359" s="138"/>
      <c r="E359" s="138"/>
      <c r="F359" s="138"/>
      <c r="G359" s="138"/>
      <c r="H359" s="109">
        <f>G358</f>
        <v>945.36</v>
      </c>
    </row>
    <row r="360" spans="1:8" ht="18">
      <c r="A360" s="139"/>
      <c r="B360" s="140" t="s">
        <v>460</v>
      </c>
      <c r="C360" s="141"/>
      <c r="D360" s="142"/>
      <c r="E360" s="142"/>
      <c r="F360" s="142"/>
      <c r="G360" s="143"/>
      <c r="H360" s="144">
        <f>SUM(H8:H359)</f>
        <v>120586.49</v>
      </c>
    </row>
    <row r="361" spans="1:8" ht="18">
      <c r="A361" s="145"/>
      <c r="B361" s="146" t="s">
        <v>461</v>
      </c>
      <c r="C361" s="147"/>
      <c r="D361" s="148"/>
      <c r="E361" s="148"/>
      <c r="F361" s="148"/>
      <c r="G361" s="149"/>
      <c r="H361" s="144">
        <f>H360/D356</f>
        <v>524.13</v>
      </c>
    </row>
  </sheetData>
  <printOptions/>
  <pageMargins left="0.79" right="0.65" top="0.7" bottom="0.53" header="0.27" footer="0.3"/>
  <pageSetup horizontalDpi="300" verticalDpi="300" orientation="landscape" scale="80" r:id="rId3"/>
  <headerFooter alignWithMargins="0">
    <oddFooter>&amp;R&amp;9Pág: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8.140625" style="35" customWidth="1"/>
    <col min="2" max="2" width="45.28125" style="0" customWidth="1"/>
    <col min="3" max="3" width="15.8515625" style="0" customWidth="1"/>
    <col min="4" max="5" width="14.8515625" style="0" customWidth="1"/>
  </cols>
  <sheetData>
    <row r="2" ht="12.75">
      <c r="A2" s="33"/>
    </row>
    <row r="3" ht="12.75">
      <c r="A3" s="34"/>
    </row>
    <row r="4" ht="18">
      <c r="A4" s="154" t="s">
        <v>471</v>
      </c>
    </row>
    <row r="5" ht="12.75">
      <c r="E5" s="36"/>
    </row>
    <row r="6" spans="1:5" ht="23.25">
      <c r="A6" s="1" t="s">
        <v>462</v>
      </c>
      <c r="E6" s="36"/>
    </row>
    <row r="7" ht="13.5" thickBot="1"/>
    <row r="8" spans="1:5" s="41" customFormat="1" ht="21" customHeight="1" thickBot="1">
      <c r="A8" s="37" t="s">
        <v>463</v>
      </c>
      <c r="B8" s="38" t="s">
        <v>464</v>
      </c>
      <c r="C8" s="39"/>
      <c r="D8" s="38" t="s">
        <v>465</v>
      </c>
      <c r="E8" s="40" t="s">
        <v>466</v>
      </c>
    </row>
    <row r="9" spans="1:5" ht="13.5" customHeight="1">
      <c r="A9" s="42" t="s">
        <v>467</v>
      </c>
      <c r="B9" s="86" t="s">
        <v>12</v>
      </c>
      <c r="C9" s="86"/>
      <c r="D9" s="44">
        <f>Orcamento!H21</f>
        <v>0</v>
      </c>
      <c r="E9" s="45">
        <f aca="true" t="shared" si="0" ref="E9:E30">D9/$D$33</f>
        <v>0</v>
      </c>
    </row>
    <row r="10" spans="1:5" ht="13.5" customHeight="1">
      <c r="A10" s="42">
        <v>2</v>
      </c>
      <c r="B10" s="111" t="s">
        <v>39</v>
      </c>
      <c r="C10" s="43"/>
      <c r="D10" s="44">
        <f>Orcamento!H31</f>
        <v>0</v>
      </c>
      <c r="E10" s="45">
        <f t="shared" si="0"/>
        <v>0</v>
      </c>
    </row>
    <row r="11" spans="1:5" ht="13.5" customHeight="1">
      <c r="A11" s="42">
        <v>3</v>
      </c>
      <c r="B11" s="111" t="s">
        <v>52</v>
      </c>
      <c r="C11" s="43"/>
      <c r="D11" s="44">
        <f>Orcamento!H52</f>
        <v>0</v>
      </c>
      <c r="E11" s="45">
        <f t="shared" si="0"/>
        <v>0</v>
      </c>
    </row>
    <row r="12" spans="1:5" ht="13.5" customHeight="1">
      <c r="A12" s="42">
        <v>4</v>
      </c>
      <c r="B12" s="111" t="s">
        <v>86</v>
      </c>
      <c r="C12" s="43"/>
      <c r="D12" s="44">
        <f>Orcamento!H77</f>
        <v>0</v>
      </c>
      <c r="E12" s="45">
        <f t="shared" si="0"/>
        <v>0</v>
      </c>
    </row>
    <row r="13" spans="1:5" ht="13.5" customHeight="1">
      <c r="A13" s="42">
        <v>5</v>
      </c>
      <c r="B13" s="111" t="s">
        <v>127</v>
      </c>
      <c r="C13" s="43"/>
      <c r="D13" s="44">
        <f>Orcamento!H82</f>
        <v>0</v>
      </c>
      <c r="E13" s="45">
        <f t="shared" si="0"/>
        <v>0</v>
      </c>
    </row>
    <row r="14" spans="1:5" ht="13.5" customHeight="1">
      <c r="A14" s="42">
        <v>6</v>
      </c>
      <c r="B14" s="111" t="s">
        <v>129</v>
      </c>
      <c r="C14" s="43"/>
      <c r="D14" s="153">
        <f>Orcamento!H122</f>
        <v>8102.57</v>
      </c>
      <c r="E14" s="45">
        <f t="shared" si="0"/>
        <v>0.0672</v>
      </c>
    </row>
    <row r="15" spans="1:5" ht="13.5" customHeight="1">
      <c r="A15" s="42">
        <v>7</v>
      </c>
      <c r="B15" s="111" t="s">
        <v>182</v>
      </c>
      <c r="C15" s="43"/>
      <c r="D15" s="150">
        <f>Orcamento!H152</f>
        <v>19748.96</v>
      </c>
      <c r="E15" s="45">
        <f t="shared" si="0"/>
        <v>0.1638</v>
      </c>
    </row>
    <row r="16" spans="1:5" ht="13.5" customHeight="1">
      <c r="A16" s="42">
        <v>8</v>
      </c>
      <c r="B16" s="111" t="s">
        <v>215</v>
      </c>
      <c r="C16" s="43"/>
      <c r="D16" s="150">
        <f>Orcamento!H172</f>
        <v>5238.43</v>
      </c>
      <c r="E16" s="45">
        <f t="shared" si="0"/>
        <v>0.0434</v>
      </c>
    </row>
    <row r="17" spans="1:5" ht="13.5" customHeight="1">
      <c r="A17" s="42">
        <v>9</v>
      </c>
      <c r="B17" s="111" t="s">
        <v>240</v>
      </c>
      <c r="C17" s="43"/>
      <c r="D17" s="150">
        <f>Orcamento!H191</f>
        <v>10559.26</v>
      </c>
      <c r="E17" s="45">
        <f t="shared" si="0"/>
        <v>0.0876</v>
      </c>
    </row>
    <row r="18" spans="1:5" ht="13.5" customHeight="1">
      <c r="A18" s="42">
        <v>10</v>
      </c>
      <c r="B18" s="111" t="s">
        <v>261</v>
      </c>
      <c r="C18" s="43"/>
      <c r="D18" s="150">
        <f>Orcamento!H206</f>
        <v>4796.1</v>
      </c>
      <c r="E18" s="45">
        <f t="shared" si="0"/>
        <v>0.0398</v>
      </c>
    </row>
    <row r="19" spans="1:5" ht="13.5" customHeight="1">
      <c r="A19" s="42">
        <v>11</v>
      </c>
      <c r="B19" s="111" t="s">
        <v>279</v>
      </c>
      <c r="C19" s="43"/>
      <c r="D19" s="150">
        <f>Orcamento!H212</f>
        <v>1914.67</v>
      </c>
      <c r="E19" s="45">
        <f t="shared" si="0"/>
        <v>0.0159</v>
      </c>
    </row>
    <row r="20" spans="1:5" ht="13.5" customHeight="1">
      <c r="A20" s="42">
        <v>12</v>
      </c>
      <c r="B20" s="111" t="s">
        <v>283</v>
      </c>
      <c r="C20" s="43"/>
      <c r="D20" s="150">
        <f>Orcamento!H221</f>
        <v>13004.04</v>
      </c>
      <c r="E20" s="45">
        <f t="shared" si="0"/>
        <v>0.1078</v>
      </c>
    </row>
    <row r="21" spans="1:5" ht="13.5" customHeight="1">
      <c r="A21" s="42">
        <v>13</v>
      </c>
      <c r="B21" s="111" t="s">
        <v>292</v>
      </c>
      <c r="C21" s="43"/>
      <c r="D21" s="150">
        <f>Orcamento!H240</f>
        <v>6263.77</v>
      </c>
      <c r="E21" s="45">
        <f t="shared" si="0"/>
        <v>0.0519</v>
      </c>
    </row>
    <row r="22" spans="1:5" ht="13.5" customHeight="1">
      <c r="A22" s="42">
        <v>14</v>
      </c>
      <c r="B22" s="111" t="s">
        <v>309</v>
      </c>
      <c r="C22" s="43"/>
      <c r="D22" s="150">
        <f>Orcamento!H266</f>
        <v>12406.67</v>
      </c>
      <c r="E22" s="45">
        <f t="shared" si="0"/>
        <v>0.1029</v>
      </c>
    </row>
    <row r="23" spans="1:5" ht="13.5" customHeight="1">
      <c r="A23" s="46">
        <v>15</v>
      </c>
      <c r="B23" s="111" t="s">
        <v>336</v>
      </c>
      <c r="C23" s="47"/>
      <c r="D23" s="151">
        <f>Orcamento!H281</f>
        <v>10218.27</v>
      </c>
      <c r="E23" s="45">
        <f t="shared" si="0"/>
        <v>0.0847</v>
      </c>
    </row>
    <row r="24" spans="1:5" ht="13.5" customHeight="1">
      <c r="A24" s="48">
        <v>16</v>
      </c>
      <c r="B24" s="111" t="s">
        <v>357</v>
      </c>
      <c r="C24" s="47"/>
      <c r="D24" s="151">
        <f>Orcamento!H306</f>
        <v>5661.69</v>
      </c>
      <c r="E24" s="45">
        <f t="shared" si="0"/>
        <v>0.047</v>
      </c>
    </row>
    <row r="25" spans="1:5" ht="13.5" customHeight="1">
      <c r="A25" s="46">
        <v>17</v>
      </c>
      <c r="B25" s="111" t="s">
        <v>381</v>
      </c>
      <c r="C25" s="47"/>
      <c r="D25" s="151">
        <f>Orcamento!H343</f>
        <v>16435.09</v>
      </c>
      <c r="E25" s="45">
        <f t="shared" si="0"/>
        <v>0.1363</v>
      </c>
    </row>
    <row r="26" spans="1:5" ht="13.5" customHeight="1">
      <c r="A26" s="48">
        <v>18</v>
      </c>
      <c r="B26" s="111" t="s">
        <v>443</v>
      </c>
      <c r="C26" s="47"/>
      <c r="D26" s="151">
        <f>Orcamento!H349</f>
        <v>5291.61</v>
      </c>
      <c r="E26" s="45">
        <f t="shared" si="0"/>
        <v>0.0439</v>
      </c>
    </row>
    <row r="27" spans="1:5" ht="13.5" customHeight="1">
      <c r="A27" s="49">
        <v>19</v>
      </c>
      <c r="B27" s="111" t="s">
        <v>448</v>
      </c>
      <c r="C27" s="51"/>
      <c r="D27" s="152">
        <f>Orcamento!H359</f>
        <v>945.36</v>
      </c>
      <c r="E27" s="45">
        <f t="shared" si="0"/>
        <v>0.0078</v>
      </c>
    </row>
    <row r="28" spans="1:5" ht="13.5" customHeight="1">
      <c r="A28" s="49">
        <v>20</v>
      </c>
      <c r="B28" s="50"/>
      <c r="C28" s="51"/>
      <c r="D28" s="52"/>
      <c r="E28" s="45">
        <f t="shared" si="0"/>
        <v>0</v>
      </c>
    </row>
    <row r="29" spans="1:5" ht="13.5" customHeight="1">
      <c r="A29" s="49">
        <v>21</v>
      </c>
      <c r="B29" s="50"/>
      <c r="C29" s="51"/>
      <c r="D29" s="52"/>
      <c r="E29" s="45">
        <f t="shared" si="0"/>
        <v>0</v>
      </c>
    </row>
    <row r="30" spans="1:5" ht="13.5" customHeight="1">
      <c r="A30" s="49">
        <v>22</v>
      </c>
      <c r="B30" s="50"/>
      <c r="C30" s="51"/>
      <c r="D30" s="52"/>
      <c r="E30" s="45">
        <f t="shared" si="0"/>
        <v>0</v>
      </c>
    </row>
    <row r="31" spans="1:5" ht="13.5" customHeight="1">
      <c r="A31" s="49">
        <v>23</v>
      </c>
      <c r="B31" s="50"/>
      <c r="C31" s="51"/>
      <c r="D31" s="52"/>
      <c r="E31" s="45">
        <f>D31/$D$33</f>
        <v>0</v>
      </c>
    </row>
    <row r="32" spans="1:5" ht="13.5" customHeight="1" thickBot="1">
      <c r="A32" s="49"/>
      <c r="B32" s="50"/>
      <c r="C32" s="51"/>
      <c r="D32" s="52"/>
      <c r="E32" s="45"/>
    </row>
    <row r="33" spans="1:5" s="41" customFormat="1" ht="27.75" customHeight="1" thickBot="1">
      <c r="A33" s="53"/>
      <c r="B33" s="54" t="s">
        <v>468</v>
      </c>
      <c r="C33" s="55"/>
      <c r="D33" s="55">
        <f>SUM(D9:D32)</f>
        <v>120586.49</v>
      </c>
      <c r="E33" s="56">
        <f>SUM(E9:E32)</f>
        <v>1</v>
      </c>
    </row>
    <row r="35" spans="3:4" ht="12.75">
      <c r="C35" s="41" t="s">
        <v>469</v>
      </c>
      <c r="D35" s="57">
        <v>15333.05</v>
      </c>
    </row>
    <row r="36" spans="3:4" ht="12.75">
      <c r="C36" s="41"/>
      <c r="D36" s="57"/>
    </row>
    <row r="37" spans="3:4" ht="12.75">
      <c r="C37" s="41" t="s">
        <v>470</v>
      </c>
      <c r="D37" s="57">
        <f>D33/D35</f>
        <v>7.86</v>
      </c>
    </row>
  </sheetData>
  <printOptions/>
  <pageMargins left="0.75" right="0.75" top="1" bottom="1" header="0.492125985" footer="0.49212598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SBD Sist.Badra de Dados &amp; 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Antônio Badra</dc:creator>
  <cp:keywords/>
  <dc:description/>
  <cp:lastModifiedBy>Pedro Antônio Badra</cp:lastModifiedBy>
  <cp:lastPrinted>1999-11-03T16:33:14Z</cp:lastPrinted>
  <dcterms:created xsi:type="dcterms:W3CDTF">1999-01-13T11:09:51Z</dcterms:created>
  <dcterms:modified xsi:type="dcterms:W3CDTF">2003-06-10T16:32:25Z</dcterms:modified>
  <cp:category/>
  <cp:version/>
  <cp:contentType/>
  <cp:contentStatus/>
</cp:coreProperties>
</file>